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715"/>
  <workbookPr/>
  <mc:AlternateContent xmlns:mc="http://schemas.openxmlformats.org/markup-compatibility/2006">
    <mc:Choice Requires="x15">
      <x15ac:absPath xmlns:x15ac="http://schemas.microsoft.com/office/spreadsheetml/2010/11/ac" url="/Users/gingerjack/Desktop/VA Beach Properties/Pelicans/"/>
    </mc:Choice>
  </mc:AlternateContent>
  <bookViews>
    <workbookView xWindow="0" yWindow="460" windowWidth="25600" windowHeight="14180" tabRatio="500"/>
  </bookViews>
  <sheets>
    <sheet name="Cash Flow" sheetId="1" r:id="rId1"/>
    <sheet name="Bills" sheetId="3" r:id="rId2"/>
    <sheet name="Amortization" sheetId="2"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67" i="1" l="1"/>
  <c r="B65" i="1"/>
  <c r="I51" i="1"/>
  <c r="B5" i="1"/>
  <c r="B9" i="1"/>
  <c r="A10" i="1"/>
  <c r="B44" i="1"/>
  <c r="C44" i="1"/>
  <c r="C14" i="1"/>
  <c r="C25" i="1"/>
  <c r="B41" i="1"/>
  <c r="C41" i="1"/>
  <c r="D8" i="1"/>
  <c r="B29" i="1"/>
  <c r="C29" i="1"/>
  <c r="D6" i="1"/>
  <c r="B32" i="1"/>
  <c r="C32" i="1"/>
  <c r="C35" i="1"/>
  <c r="C36" i="1"/>
  <c r="C38" i="1"/>
  <c r="B38" i="1"/>
  <c r="B42" i="1"/>
  <c r="C42" i="1"/>
  <c r="C43" i="1"/>
  <c r="C45" i="1"/>
  <c r="B61" i="1"/>
  <c r="C50" i="1"/>
  <c r="D50" i="1"/>
  <c r="C51" i="1"/>
  <c r="D51" i="1"/>
  <c r="C52" i="1"/>
  <c r="D52" i="1"/>
  <c r="C53" i="1"/>
  <c r="D53" i="1"/>
  <c r="C54" i="1"/>
  <c r="D54" i="1"/>
  <c r="C55" i="1"/>
  <c r="D55" i="1"/>
  <c r="C56" i="1"/>
  <c r="D56" i="1"/>
  <c r="C57" i="1"/>
  <c r="D57" i="1"/>
  <c r="C58" i="1"/>
  <c r="D58" i="1"/>
  <c r="C59" i="1"/>
  <c r="D59" i="1"/>
  <c r="D60" i="1"/>
  <c r="C46" i="1"/>
  <c r="C47" i="1"/>
  <c r="B43" i="1"/>
  <c r="B45" i="1"/>
  <c r="I50" i="1"/>
  <c r="E50" i="1"/>
  <c r="F50" i="1"/>
  <c r="G50" i="1"/>
  <c r="H50" i="1"/>
  <c r="E51" i="1"/>
  <c r="F51" i="1"/>
  <c r="G51" i="1"/>
  <c r="H51" i="1"/>
  <c r="E52" i="1"/>
  <c r="F52" i="1"/>
  <c r="G52" i="1"/>
  <c r="H52" i="1"/>
  <c r="E53" i="1"/>
  <c r="F53" i="1"/>
  <c r="G53" i="1"/>
  <c r="H53" i="1"/>
  <c r="I52" i="1"/>
  <c r="J52" i="1"/>
  <c r="K52" i="1"/>
  <c r="L52" i="1"/>
  <c r="I53" i="1"/>
  <c r="J53" i="1"/>
  <c r="K53" i="1"/>
  <c r="L53" i="1"/>
  <c r="I54" i="1"/>
  <c r="J54" i="1"/>
  <c r="K54" i="1"/>
  <c r="L54" i="1"/>
  <c r="I55" i="1"/>
  <c r="J55" i="1"/>
  <c r="K55" i="1"/>
  <c r="L55" i="1"/>
  <c r="I56" i="1"/>
  <c r="J56" i="1"/>
  <c r="K56" i="1"/>
  <c r="L56" i="1"/>
  <c r="I57" i="1"/>
  <c r="J57" i="1"/>
  <c r="K57" i="1"/>
  <c r="L57" i="1"/>
  <c r="I58" i="1"/>
  <c r="J58" i="1"/>
  <c r="K58" i="1"/>
  <c r="L58" i="1"/>
  <c r="I59" i="1"/>
  <c r="J59" i="1"/>
  <c r="K59" i="1"/>
  <c r="L59" i="1"/>
  <c r="J51" i="1"/>
  <c r="K51" i="1"/>
  <c r="L51" i="1"/>
  <c r="J50" i="1"/>
  <c r="K50" i="1"/>
  <c r="L50" i="1"/>
  <c r="I61" i="1"/>
  <c r="L60" i="1"/>
  <c r="J60" i="1"/>
  <c r="C60" i="1"/>
  <c r="B60" i="1"/>
  <c r="B62" i="1"/>
  <c r="D14" i="1"/>
  <c r="I41" i="3"/>
  <c r="I42" i="3"/>
  <c r="I43" i="3"/>
  <c r="I2" i="3"/>
  <c r="I3" i="3"/>
  <c r="I4" i="3"/>
  <c r="H4" i="2"/>
  <c r="B66" i="1"/>
  <c r="D25" i="1"/>
  <c r="E6" i="2"/>
  <c r="B2" i="2"/>
  <c r="D2" i="2"/>
  <c r="A2" i="2"/>
  <c r="C2" i="2"/>
  <c r="B7" i="2"/>
  <c r="C7" i="2"/>
  <c r="D7" i="2"/>
  <c r="E7" i="2"/>
  <c r="B8" i="2"/>
  <c r="C8" i="2"/>
  <c r="D8" i="2"/>
  <c r="E8" i="2"/>
  <c r="B9" i="2"/>
  <c r="C9" i="2"/>
  <c r="D9" i="2"/>
  <c r="E9" i="2"/>
  <c r="B10" i="2"/>
  <c r="C10" i="2"/>
  <c r="D10" i="2"/>
  <c r="E10" i="2"/>
  <c r="B11" i="2"/>
  <c r="C11" i="2"/>
  <c r="D11" i="2"/>
  <c r="E11" i="2"/>
  <c r="B12" i="2"/>
  <c r="C12" i="2"/>
  <c r="D12" i="2"/>
  <c r="E12" i="2"/>
  <c r="B13" i="2"/>
  <c r="C13" i="2"/>
  <c r="D13" i="2"/>
  <c r="E13" i="2"/>
  <c r="B14" i="2"/>
  <c r="C14" i="2"/>
  <c r="D14" i="2"/>
  <c r="E14" i="2"/>
  <c r="B15" i="2"/>
  <c r="C15" i="2"/>
  <c r="D15" i="2"/>
  <c r="E15" i="2"/>
  <c r="B16" i="2"/>
  <c r="C16" i="2"/>
  <c r="D16" i="2"/>
  <c r="E16" i="2"/>
  <c r="B17" i="2"/>
  <c r="C17" i="2"/>
  <c r="D17" i="2"/>
  <c r="E17" i="2"/>
  <c r="B18" i="2"/>
  <c r="C18" i="2"/>
  <c r="D18" i="2"/>
  <c r="E18" i="2"/>
  <c r="B19" i="2"/>
  <c r="C19" i="2"/>
  <c r="D19" i="2"/>
  <c r="E19" i="2"/>
  <c r="B20" i="2"/>
  <c r="C20" i="2"/>
  <c r="D20" i="2"/>
  <c r="E20" i="2"/>
  <c r="B21" i="2"/>
  <c r="C21" i="2"/>
  <c r="D21" i="2"/>
  <c r="E21" i="2"/>
  <c r="B22" i="2"/>
  <c r="C22" i="2"/>
  <c r="D22" i="2"/>
  <c r="E22" i="2"/>
  <c r="B23" i="2"/>
  <c r="C23" i="2"/>
  <c r="D23" i="2"/>
  <c r="E23" i="2"/>
  <c r="B24" i="2"/>
  <c r="C24" i="2"/>
  <c r="D24" i="2"/>
  <c r="E24" i="2"/>
  <c r="B25" i="2"/>
  <c r="C25" i="2"/>
  <c r="D25" i="2"/>
  <c r="E25" i="2"/>
  <c r="B26" i="2"/>
  <c r="C26" i="2"/>
  <c r="D26" i="2"/>
  <c r="E26" i="2"/>
  <c r="B27" i="2"/>
  <c r="C27" i="2"/>
  <c r="D27" i="2"/>
  <c r="E27" i="2"/>
  <c r="B28" i="2"/>
  <c r="C28" i="2"/>
  <c r="D28" i="2"/>
  <c r="E28" i="2"/>
  <c r="B29" i="2"/>
  <c r="C29" i="2"/>
  <c r="D29" i="2"/>
  <c r="E29" i="2"/>
  <c r="B30" i="2"/>
  <c r="C30" i="2"/>
  <c r="D30" i="2"/>
  <c r="E30" i="2"/>
  <c r="B31" i="2"/>
  <c r="C31" i="2"/>
  <c r="D31" i="2"/>
  <c r="E31" i="2"/>
  <c r="B32" i="2"/>
  <c r="C32" i="2"/>
  <c r="D32" i="2"/>
  <c r="E32" i="2"/>
  <c r="B33" i="2"/>
  <c r="C33" i="2"/>
  <c r="D33" i="2"/>
  <c r="E33" i="2"/>
  <c r="B34" i="2"/>
  <c r="C34" i="2"/>
  <c r="D34" i="2"/>
  <c r="E34" i="2"/>
  <c r="B35" i="2"/>
  <c r="C35" i="2"/>
  <c r="D35" i="2"/>
  <c r="E35" i="2"/>
  <c r="B36" i="2"/>
  <c r="C36" i="2"/>
  <c r="D36" i="2"/>
  <c r="E36" i="2"/>
  <c r="B37" i="2"/>
  <c r="C37" i="2"/>
  <c r="D37" i="2"/>
  <c r="E37" i="2"/>
  <c r="B38" i="2"/>
  <c r="C38" i="2"/>
  <c r="D38" i="2"/>
  <c r="E38" i="2"/>
  <c r="B39" i="2"/>
  <c r="C39" i="2"/>
  <c r="D39" i="2"/>
  <c r="E39" i="2"/>
  <c r="B40" i="2"/>
  <c r="C40" i="2"/>
  <c r="D40" i="2"/>
  <c r="E40" i="2"/>
  <c r="B41" i="2"/>
  <c r="C41" i="2"/>
  <c r="D41" i="2"/>
  <c r="E41" i="2"/>
  <c r="B42" i="2"/>
  <c r="C42" i="2"/>
  <c r="D42" i="2"/>
  <c r="E42" i="2"/>
  <c r="B43" i="2"/>
  <c r="C43" i="2"/>
  <c r="D43" i="2"/>
  <c r="E43" i="2"/>
  <c r="B44" i="2"/>
  <c r="C44" i="2"/>
  <c r="D44" i="2"/>
  <c r="E44" i="2"/>
  <c r="B45" i="2"/>
  <c r="C45" i="2"/>
  <c r="D45" i="2"/>
  <c r="E45" i="2"/>
  <c r="B46" i="2"/>
  <c r="C46" i="2"/>
  <c r="D46" i="2"/>
  <c r="E46" i="2"/>
  <c r="B47" i="2"/>
  <c r="C47" i="2"/>
  <c r="D47" i="2"/>
  <c r="E47" i="2"/>
  <c r="B48" i="2"/>
  <c r="C48" i="2"/>
  <c r="D48" i="2"/>
  <c r="E48" i="2"/>
  <c r="B49" i="2"/>
  <c r="C49" i="2"/>
  <c r="D49" i="2"/>
  <c r="E49" i="2"/>
  <c r="B50" i="2"/>
  <c r="C50" i="2"/>
  <c r="D50" i="2"/>
  <c r="E50" i="2"/>
  <c r="B51" i="2"/>
  <c r="C51" i="2"/>
  <c r="D51" i="2"/>
  <c r="E51" i="2"/>
  <c r="B52" i="2"/>
  <c r="C52" i="2"/>
  <c r="D52" i="2"/>
  <c r="E52" i="2"/>
  <c r="B53" i="2"/>
  <c r="C53" i="2"/>
  <c r="D53" i="2"/>
  <c r="E53" i="2"/>
  <c r="B54" i="2"/>
  <c r="C54" i="2"/>
  <c r="D54" i="2"/>
  <c r="E54" i="2"/>
  <c r="B55" i="2"/>
  <c r="C55" i="2"/>
  <c r="D55" i="2"/>
  <c r="E55" i="2"/>
  <c r="B56" i="2"/>
  <c r="C56" i="2"/>
  <c r="D56" i="2"/>
  <c r="E56" i="2"/>
  <c r="B57" i="2"/>
  <c r="C57" i="2"/>
  <c r="D57" i="2"/>
  <c r="E57" i="2"/>
  <c r="B58" i="2"/>
  <c r="C58" i="2"/>
  <c r="D58" i="2"/>
  <c r="E58" i="2"/>
  <c r="B59" i="2"/>
  <c r="C59" i="2"/>
  <c r="D59" i="2"/>
  <c r="E59" i="2"/>
  <c r="B60" i="2"/>
  <c r="C60" i="2"/>
  <c r="D60" i="2"/>
  <c r="E60" i="2"/>
  <c r="B61" i="2"/>
  <c r="C61" i="2"/>
  <c r="D61" i="2"/>
  <c r="E61" i="2"/>
  <c r="B62" i="2"/>
  <c r="C62" i="2"/>
  <c r="D62" i="2"/>
  <c r="E62" i="2"/>
  <c r="B63" i="2"/>
  <c r="C63" i="2"/>
  <c r="D63" i="2"/>
  <c r="E63" i="2"/>
  <c r="B64" i="2"/>
  <c r="C64" i="2"/>
  <c r="D64" i="2"/>
  <c r="E64" i="2"/>
  <c r="B65" i="2"/>
  <c r="C65" i="2"/>
  <c r="D65" i="2"/>
  <c r="E65" i="2"/>
  <c r="B66" i="2"/>
  <c r="C66" i="2"/>
  <c r="D66" i="2"/>
  <c r="E66" i="2"/>
  <c r="B67" i="2"/>
  <c r="C67" i="2"/>
  <c r="D67" i="2"/>
  <c r="E67" i="2"/>
  <c r="B68" i="2"/>
  <c r="C68" i="2"/>
  <c r="D68" i="2"/>
  <c r="E68" i="2"/>
  <c r="B69" i="2"/>
  <c r="C69" i="2"/>
  <c r="D69" i="2"/>
  <c r="E69" i="2"/>
  <c r="B70" i="2"/>
  <c r="C70" i="2"/>
  <c r="D70" i="2"/>
  <c r="E70" i="2"/>
  <c r="B71" i="2"/>
  <c r="C71" i="2"/>
  <c r="D71" i="2"/>
  <c r="E71" i="2"/>
  <c r="B72" i="2"/>
  <c r="C72" i="2"/>
  <c r="D72" i="2"/>
  <c r="E72" i="2"/>
  <c r="B73" i="2"/>
  <c r="C73" i="2"/>
  <c r="D73" i="2"/>
  <c r="E73" i="2"/>
  <c r="B74" i="2"/>
  <c r="C74" i="2"/>
  <c r="D74" i="2"/>
  <c r="E74" i="2"/>
  <c r="B75" i="2"/>
  <c r="C75" i="2"/>
  <c r="D75" i="2"/>
  <c r="E75" i="2"/>
  <c r="B76" i="2"/>
  <c r="C76" i="2"/>
  <c r="D76" i="2"/>
  <c r="E76" i="2"/>
  <c r="B77" i="2"/>
  <c r="C77" i="2"/>
  <c r="D77" i="2"/>
  <c r="E77" i="2"/>
  <c r="B78" i="2"/>
  <c r="C78" i="2"/>
  <c r="D78" i="2"/>
  <c r="E78" i="2"/>
  <c r="B79" i="2"/>
  <c r="C79" i="2"/>
  <c r="D79" i="2"/>
  <c r="E79" i="2"/>
  <c r="B80" i="2"/>
  <c r="C80" i="2"/>
  <c r="D80" i="2"/>
  <c r="E80" i="2"/>
  <c r="B81" i="2"/>
  <c r="C81" i="2"/>
  <c r="D81" i="2"/>
  <c r="E81" i="2"/>
  <c r="B82" i="2"/>
  <c r="C82" i="2"/>
  <c r="D82" i="2"/>
  <c r="E82" i="2"/>
  <c r="B83" i="2"/>
  <c r="C83" i="2"/>
  <c r="D83" i="2"/>
  <c r="E83" i="2"/>
  <c r="B84" i="2"/>
  <c r="C84" i="2"/>
  <c r="D84" i="2"/>
  <c r="E84" i="2"/>
  <c r="B85" i="2"/>
  <c r="C85" i="2"/>
  <c r="D85" i="2"/>
  <c r="E85" i="2"/>
  <c r="B86" i="2"/>
  <c r="C86" i="2"/>
  <c r="D86" i="2"/>
  <c r="E86" i="2"/>
  <c r="B87" i="2"/>
  <c r="C87" i="2"/>
  <c r="D87" i="2"/>
  <c r="E87" i="2"/>
  <c r="B88" i="2"/>
  <c r="C88" i="2"/>
  <c r="D88" i="2"/>
  <c r="E88" i="2"/>
  <c r="B89" i="2"/>
  <c r="C89" i="2"/>
  <c r="D89" i="2"/>
  <c r="E89" i="2"/>
  <c r="B90" i="2"/>
  <c r="C90" i="2"/>
  <c r="D90" i="2"/>
  <c r="E90" i="2"/>
  <c r="B91" i="2"/>
  <c r="C91" i="2"/>
  <c r="D91" i="2"/>
  <c r="E91" i="2"/>
  <c r="B92" i="2"/>
  <c r="C92" i="2"/>
  <c r="D92" i="2"/>
  <c r="E92" i="2"/>
  <c r="B93" i="2"/>
  <c r="C93" i="2"/>
  <c r="D93" i="2"/>
  <c r="E93" i="2"/>
  <c r="B94" i="2"/>
  <c r="C94" i="2"/>
  <c r="D94" i="2"/>
  <c r="E94" i="2"/>
  <c r="B95" i="2"/>
  <c r="C95" i="2"/>
  <c r="D95" i="2"/>
  <c r="E95" i="2"/>
  <c r="B96" i="2"/>
  <c r="C96" i="2"/>
  <c r="D96" i="2"/>
  <c r="E96" i="2"/>
  <c r="B97" i="2"/>
  <c r="C97" i="2"/>
  <c r="D97" i="2"/>
  <c r="E97" i="2"/>
  <c r="B98" i="2"/>
  <c r="C98" i="2"/>
  <c r="D98" i="2"/>
  <c r="E98" i="2"/>
  <c r="B99" i="2"/>
  <c r="C99" i="2"/>
  <c r="D99" i="2"/>
  <c r="E99" i="2"/>
  <c r="B100" i="2"/>
  <c r="C100" i="2"/>
  <c r="D100" i="2"/>
  <c r="E100" i="2"/>
  <c r="B101" i="2"/>
  <c r="C101" i="2"/>
  <c r="D101" i="2"/>
  <c r="E101" i="2"/>
  <c r="B102" i="2"/>
  <c r="C102" i="2"/>
  <c r="D102" i="2"/>
  <c r="E102" i="2"/>
  <c r="B103" i="2"/>
  <c r="C103" i="2"/>
  <c r="D103" i="2"/>
  <c r="E103" i="2"/>
  <c r="B104" i="2"/>
  <c r="C104" i="2"/>
  <c r="D104" i="2"/>
  <c r="E104" i="2"/>
  <c r="B105" i="2"/>
  <c r="C105" i="2"/>
  <c r="D105" i="2"/>
  <c r="E105" i="2"/>
  <c r="B106" i="2"/>
  <c r="C106" i="2"/>
  <c r="D106" i="2"/>
  <c r="E106" i="2"/>
  <c r="B107" i="2"/>
  <c r="C107" i="2"/>
  <c r="D107" i="2"/>
  <c r="E107" i="2"/>
  <c r="B108" i="2"/>
  <c r="C108" i="2"/>
  <c r="D108" i="2"/>
  <c r="E108" i="2"/>
  <c r="B109" i="2"/>
  <c r="C109" i="2"/>
  <c r="D109" i="2"/>
  <c r="E109" i="2"/>
  <c r="B110" i="2"/>
  <c r="C110" i="2"/>
  <c r="D110" i="2"/>
  <c r="E110" i="2"/>
  <c r="B111" i="2"/>
  <c r="C111" i="2"/>
  <c r="D111" i="2"/>
  <c r="E111" i="2"/>
  <c r="B112" i="2"/>
  <c r="C112" i="2"/>
  <c r="D112" i="2"/>
  <c r="E112" i="2"/>
  <c r="B113" i="2"/>
  <c r="C113" i="2"/>
  <c r="D113" i="2"/>
  <c r="E113" i="2"/>
  <c r="B114" i="2"/>
  <c r="C114" i="2"/>
  <c r="D114" i="2"/>
  <c r="E114" i="2"/>
  <c r="B115" i="2"/>
  <c r="C115" i="2"/>
  <c r="D115" i="2"/>
  <c r="E115" i="2"/>
  <c r="B116" i="2"/>
  <c r="C116" i="2"/>
  <c r="D116" i="2"/>
  <c r="E116" i="2"/>
  <c r="B117" i="2"/>
  <c r="C117" i="2"/>
  <c r="D117" i="2"/>
  <c r="E117" i="2"/>
  <c r="B118" i="2"/>
  <c r="C118" i="2"/>
  <c r="D118" i="2"/>
  <c r="E118" i="2"/>
  <c r="B119" i="2"/>
  <c r="C119" i="2"/>
  <c r="D119" i="2"/>
  <c r="E119" i="2"/>
  <c r="B120" i="2"/>
  <c r="C120" i="2"/>
  <c r="D120" i="2"/>
  <c r="E120" i="2"/>
  <c r="B121" i="2"/>
  <c r="C121" i="2"/>
  <c r="D121" i="2"/>
  <c r="E121" i="2"/>
  <c r="B122" i="2"/>
  <c r="C122" i="2"/>
  <c r="D122" i="2"/>
  <c r="E122" i="2"/>
  <c r="B123" i="2"/>
  <c r="C123" i="2"/>
  <c r="D123" i="2"/>
  <c r="E123" i="2"/>
  <c r="B124" i="2"/>
  <c r="C124" i="2"/>
  <c r="D124" i="2"/>
  <c r="E124" i="2"/>
  <c r="B125" i="2"/>
  <c r="C125" i="2"/>
  <c r="D125" i="2"/>
  <c r="E125" i="2"/>
  <c r="B126" i="2"/>
  <c r="C126" i="2"/>
  <c r="D126" i="2"/>
  <c r="E126" i="2"/>
  <c r="B127" i="2"/>
  <c r="C127" i="2"/>
  <c r="D127" i="2"/>
  <c r="E127" i="2"/>
  <c r="B128" i="2"/>
  <c r="C128" i="2"/>
  <c r="D128" i="2"/>
  <c r="E128" i="2"/>
  <c r="B129" i="2"/>
  <c r="C129" i="2"/>
  <c r="D129" i="2"/>
  <c r="E129" i="2"/>
  <c r="B130" i="2"/>
  <c r="C130" i="2"/>
  <c r="D130" i="2"/>
  <c r="E130" i="2"/>
  <c r="B131" i="2"/>
  <c r="C131" i="2"/>
  <c r="D131" i="2"/>
  <c r="E131" i="2"/>
  <c r="B132" i="2"/>
  <c r="C132" i="2"/>
  <c r="D132" i="2"/>
  <c r="E132" i="2"/>
  <c r="B133" i="2"/>
  <c r="C133" i="2"/>
  <c r="D133" i="2"/>
  <c r="E133" i="2"/>
  <c r="B134" i="2"/>
  <c r="C134" i="2"/>
  <c r="D134" i="2"/>
  <c r="E134" i="2"/>
  <c r="B135" i="2"/>
  <c r="C135" i="2"/>
  <c r="D135" i="2"/>
  <c r="E135" i="2"/>
  <c r="B136" i="2"/>
  <c r="C136" i="2"/>
  <c r="D136" i="2"/>
  <c r="E136" i="2"/>
  <c r="B137" i="2"/>
  <c r="C137" i="2"/>
  <c r="D137" i="2"/>
  <c r="E137" i="2"/>
  <c r="B138" i="2"/>
  <c r="C138" i="2"/>
  <c r="D138" i="2"/>
  <c r="E138" i="2"/>
  <c r="B139" i="2"/>
  <c r="C139" i="2"/>
  <c r="D139" i="2"/>
  <c r="E139" i="2"/>
  <c r="B140" i="2"/>
  <c r="C140" i="2"/>
  <c r="D140" i="2"/>
  <c r="E140" i="2"/>
  <c r="B141" i="2"/>
  <c r="C141" i="2"/>
  <c r="D141" i="2"/>
  <c r="E141" i="2"/>
  <c r="B142" i="2"/>
  <c r="C142" i="2"/>
  <c r="D142" i="2"/>
  <c r="E142" i="2"/>
  <c r="B143" i="2"/>
  <c r="C143" i="2"/>
  <c r="D143" i="2"/>
  <c r="E143" i="2"/>
  <c r="B144" i="2"/>
  <c r="C144" i="2"/>
  <c r="D144" i="2"/>
  <c r="E144" i="2"/>
  <c r="B145" i="2"/>
  <c r="C145" i="2"/>
  <c r="D145" i="2"/>
  <c r="E145" i="2"/>
  <c r="B146" i="2"/>
  <c r="C146" i="2"/>
  <c r="D146" i="2"/>
  <c r="E146" i="2"/>
  <c r="B147" i="2"/>
  <c r="C147" i="2"/>
  <c r="D147" i="2"/>
  <c r="E147" i="2"/>
  <c r="B148" i="2"/>
  <c r="C148" i="2"/>
  <c r="D148" i="2"/>
  <c r="E148" i="2"/>
  <c r="B149" i="2"/>
  <c r="C149" i="2"/>
  <c r="D149" i="2"/>
  <c r="E149" i="2"/>
  <c r="B150" i="2"/>
  <c r="C150" i="2"/>
  <c r="D150" i="2"/>
  <c r="E150" i="2"/>
  <c r="B151" i="2"/>
  <c r="C151" i="2"/>
  <c r="D151" i="2"/>
  <c r="E151" i="2"/>
  <c r="B152" i="2"/>
  <c r="C152" i="2"/>
  <c r="D152" i="2"/>
  <c r="E152" i="2"/>
  <c r="B153" i="2"/>
  <c r="C153" i="2"/>
  <c r="D153" i="2"/>
  <c r="E153" i="2"/>
  <c r="B154" i="2"/>
  <c r="C154" i="2"/>
  <c r="D154" i="2"/>
  <c r="E154" i="2"/>
  <c r="B155" i="2"/>
  <c r="C155" i="2"/>
  <c r="D155" i="2"/>
  <c r="E155" i="2"/>
  <c r="B156" i="2"/>
  <c r="C156" i="2"/>
  <c r="D156" i="2"/>
  <c r="E156" i="2"/>
  <c r="B157" i="2"/>
  <c r="C157" i="2"/>
  <c r="D157" i="2"/>
  <c r="E157" i="2"/>
  <c r="B158" i="2"/>
  <c r="C158" i="2"/>
  <c r="D158" i="2"/>
  <c r="E158" i="2"/>
  <c r="B159" i="2"/>
  <c r="C159" i="2"/>
  <c r="D159" i="2"/>
  <c r="E159" i="2"/>
  <c r="B160" i="2"/>
  <c r="C160" i="2"/>
  <c r="D160" i="2"/>
  <c r="E160" i="2"/>
  <c r="B161" i="2"/>
  <c r="C161" i="2"/>
  <c r="D161" i="2"/>
  <c r="E161" i="2"/>
  <c r="B162" i="2"/>
  <c r="C162" i="2"/>
  <c r="D162" i="2"/>
  <c r="E162" i="2"/>
  <c r="B163" i="2"/>
  <c r="C163" i="2"/>
  <c r="D163" i="2"/>
  <c r="E163" i="2"/>
  <c r="B164" i="2"/>
  <c r="C164" i="2"/>
  <c r="D164" i="2"/>
  <c r="E164" i="2"/>
  <c r="B165" i="2"/>
  <c r="C165" i="2"/>
  <c r="D165" i="2"/>
  <c r="E165" i="2"/>
  <c r="B166" i="2"/>
  <c r="C166" i="2"/>
  <c r="D166" i="2"/>
  <c r="E166" i="2"/>
  <c r="B167" i="2"/>
  <c r="C167" i="2"/>
  <c r="D167" i="2"/>
  <c r="E167" i="2"/>
  <c r="B168" i="2"/>
  <c r="C168" i="2"/>
  <c r="D168" i="2"/>
  <c r="E168" i="2"/>
  <c r="B169" i="2"/>
  <c r="C169" i="2"/>
  <c r="D169" i="2"/>
  <c r="E169" i="2"/>
  <c r="B170" i="2"/>
  <c r="C170" i="2"/>
  <c r="D170" i="2"/>
  <c r="E170" i="2"/>
  <c r="B171" i="2"/>
  <c r="C171" i="2"/>
  <c r="D171" i="2"/>
  <c r="E171" i="2"/>
  <c r="B172" i="2"/>
  <c r="C172" i="2"/>
  <c r="D172" i="2"/>
  <c r="E172" i="2"/>
  <c r="B173" i="2"/>
  <c r="C173" i="2"/>
  <c r="D173" i="2"/>
  <c r="E173" i="2"/>
  <c r="B174" i="2"/>
  <c r="C174" i="2"/>
  <c r="D174" i="2"/>
  <c r="E174" i="2"/>
  <c r="B175" i="2"/>
  <c r="C175" i="2"/>
  <c r="D175" i="2"/>
  <c r="E175" i="2"/>
  <c r="B176" i="2"/>
  <c r="C176" i="2"/>
  <c r="D176" i="2"/>
  <c r="E176" i="2"/>
  <c r="B177" i="2"/>
  <c r="C177" i="2"/>
  <c r="D177" i="2"/>
  <c r="E177" i="2"/>
  <c r="B178" i="2"/>
  <c r="C178" i="2"/>
  <c r="D178" i="2"/>
  <c r="E178" i="2"/>
  <c r="B179" i="2"/>
  <c r="C179" i="2"/>
  <c r="D179" i="2"/>
  <c r="E179" i="2"/>
  <c r="B180" i="2"/>
  <c r="C180" i="2"/>
  <c r="D180" i="2"/>
  <c r="E180" i="2"/>
  <c r="B181" i="2"/>
  <c r="C181" i="2"/>
  <c r="D181" i="2"/>
  <c r="E181" i="2"/>
  <c r="B182" i="2"/>
  <c r="C182" i="2"/>
  <c r="D182" i="2"/>
  <c r="E182" i="2"/>
  <c r="B183" i="2"/>
  <c r="C183" i="2"/>
  <c r="D183" i="2"/>
  <c r="E183" i="2"/>
  <c r="B184" i="2"/>
  <c r="C184" i="2"/>
  <c r="D184" i="2"/>
  <c r="E184" i="2"/>
  <c r="B185" i="2"/>
  <c r="C185" i="2"/>
  <c r="D185" i="2"/>
  <c r="E185" i="2"/>
  <c r="B186" i="2"/>
  <c r="C186" i="2"/>
  <c r="D186" i="2"/>
  <c r="E186" i="2"/>
  <c r="B187" i="2"/>
  <c r="C187" i="2"/>
  <c r="D187" i="2"/>
  <c r="E187" i="2"/>
  <c r="B188" i="2"/>
  <c r="C188" i="2"/>
  <c r="D188" i="2"/>
  <c r="E188" i="2"/>
  <c r="B189" i="2"/>
  <c r="C189" i="2"/>
  <c r="D189" i="2"/>
  <c r="E189" i="2"/>
  <c r="B190" i="2"/>
  <c r="C190" i="2"/>
  <c r="D190" i="2"/>
  <c r="E190" i="2"/>
  <c r="B191" i="2"/>
  <c r="C191" i="2"/>
  <c r="D191" i="2"/>
  <c r="E191" i="2"/>
  <c r="B192" i="2"/>
  <c r="C192" i="2"/>
  <c r="D192" i="2"/>
  <c r="E192" i="2"/>
  <c r="B193" i="2"/>
  <c r="C193" i="2"/>
  <c r="D193" i="2"/>
  <c r="E193" i="2"/>
  <c r="B194" i="2"/>
  <c r="C194" i="2"/>
  <c r="D194" i="2"/>
  <c r="E194" i="2"/>
  <c r="B195" i="2"/>
  <c r="C195" i="2"/>
  <c r="D195" i="2"/>
  <c r="E195" i="2"/>
  <c r="B196" i="2"/>
  <c r="C196" i="2"/>
  <c r="D196" i="2"/>
  <c r="E196" i="2"/>
  <c r="B197" i="2"/>
  <c r="C197" i="2"/>
  <c r="D197" i="2"/>
  <c r="E197" i="2"/>
  <c r="B198" i="2"/>
  <c r="C198" i="2"/>
  <c r="D198" i="2"/>
  <c r="E198" i="2"/>
  <c r="B199" i="2"/>
  <c r="C199" i="2"/>
  <c r="D199" i="2"/>
  <c r="E199" i="2"/>
  <c r="B200" i="2"/>
  <c r="C200" i="2"/>
  <c r="D200" i="2"/>
  <c r="E200" i="2"/>
  <c r="B201" i="2"/>
  <c r="C201" i="2"/>
  <c r="D201" i="2"/>
  <c r="E201" i="2"/>
  <c r="B202" i="2"/>
  <c r="C202" i="2"/>
  <c r="D202" i="2"/>
  <c r="E202" i="2"/>
  <c r="B203" i="2"/>
  <c r="C203" i="2"/>
  <c r="D203" i="2"/>
  <c r="E203" i="2"/>
  <c r="B204" i="2"/>
  <c r="C204" i="2"/>
  <c r="D204" i="2"/>
  <c r="E204" i="2"/>
  <c r="B205" i="2"/>
  <c r="C205" i="2"/>
  <c r="D205" i="2"/>
  <c r="E205" i="2"/>
  <c r="B206" i="2"/>
  <c r="C206" i="2"/>
  <c r="D206" i="2"/>
  <c r="E206" i="2"/>
  <c r="B207" i="2"/>
  <c r="C207" i="2"/>
  <c r="D207" i="2"/>
  <c r="E207" i="2"/>
  <c r="B208" i="2"/>
  <c r="C208" i="2"/>
  <c r="D208" i="2"/>
  <c r="E208" i="2"/>
  <c r="B209" i="2"/>
  <c r="C209" i="2"/>
  <c r="D209" i="2"/>
  <c r="E209" i="2"/>
  <c r="B210" i="2"/>
  <c r="C210" i="2"/>
  <c r="D210" i="2"/>
  <c r="E210" i="2"/>
  <c r="B211" i="2"/>
  <c r="C211" i="2"/>
  <c r="D211" i="2"/>
  <c r="E211" i="2"/>
  <c r="B212" i="2"/>
  <c r="C212" i="2"/>
  <c r="D212" i="2"/>
  <c r="E212" i="2"/>
  <c r="B213" i="2"/>
  <c r="C213" i="2"/>
  <c r="D213" i="2"/>
  <c r="E213" i="2"/>
  <c r="B214" i="2"/>
  <c r="C214" i="2"/>
  <c r="D214" i="2"/>
  <c r="E214" i="2"/>
  <c r="B215" i="2"/>
  <c r="C215" i="2"/>
  <c r="D215" i="2"/>
  <c r="E215" i="2"/>
  <c r="B216" i="2"/>
  <c r="C216" i="2"/>
  <c r="D216" i="2"/>
  <c r="E216" i="2"/>
  <c r="B217" i="2"/>
  <c r="C217" i="2"/>
  <c r="D217" i="2"/>
  <c r="E217" i="2"/>
  <c r="B218" i="2"/>
  <c r="C218" i="2"/>
  <c r="D218" i="2"/>
  <c r="E218" i="2"/>
  <c r="B219" i="2"/>
  <c r="C219" i="2"/>
  <c r="D219" i="2"/>
  <c r="E219" i="2"/>
  <c r="B220" i="2"/>
  <c r="C220" i="2"/>
  <c r="D220" i="2"/>
  <c r="E220" i="2"/>
  <c r="B221" i="2"/>
  <c r="C221" i="2"/>
  <c r="D221" i="2"/>
  <c r="E221" i="2"/>
  <c r="B222" i="2"/>
  <c r="C222" i="2"/>
  <c r="D222" i="2"/>
  <c r="E222" i="2"/>
  <c r="B223" i="2"/>
  <c r="C223" i="2"/>
  <c r="D223" i="2"/>
  <c r="E223" i="2"/>
  <c r="B224" i="2"/>
  <c r="C224" i="2"/>
  <c r="D224" i="2"/>
  <c r="E224" i="2"/>
  <c r="B225" i="2"/>
  <c r="C225" i="2"/>
  <c r="D225" i="2"/>
  <c r="E225" i="2"/>
  <c r="B226" i="2"/>
  <c r="C226" i="2"/>
  <c r="D226" i="2"/>
  <c r="E226" i="2"/>
  <c r="B227" i="2"/>
  <c r="C227" i="2"/>
  <c r="D227" i="2"/>
  <c r="E227" i="2"/>
  <c r="B228" i="2"/>
  <c r="C228" i="2"/>
  <c r="D228" i="2"/>
  <c r="E228" i="2"/>
  <c r="B229" i="2"/>
  <c r="C229" i="2"/>
  <c r="D229" i="2"/>
  <c r="E229" i="2"/>
  <c r="B230" i="2"/>
  <c r="C230" i="2"/>
  <c r="D230" i="2"/>
  <c r="E230" i="2"/>
  <c r="B231" i="2"/>
  <c r="C231" i="2"/>
  <c r="D231" i="2"/>
  <c r="E231" i="2"/>
  <c r="B232" i="2"/>
  <c r="C232" i="2"/>
  <c r="D232" i="2"/>
  <c r="E232" i="2"/>
  <c r="B233" i="2"/>
  <c r="C233" i="2"/>
  <c r="D233" i="2"/>
  <c r="E233" i="2"/>
  <c r="B234" i="2"/>
  <c r="C234" i="2"/>
  <c r="D234" i="2"/>
  <c r="E234" i="2"/>
  <c r="B235" i="2"/>
  <c r="C235" i="2"/>
  <c r="D235" i="2"/>
  <c r="E235" i="2"/>
  <c r="B236" i="2"/>
  <c r="C236" i="2"/>
  <c r="D236" i="2"/>
  <c r="E236" i="2"/>
  <c r="B237" i="2"/>
  <c r="C237" i="2"/>
  <c r="D237" i="2"/>
  <c r="E237" i="2"/>
  <c r="B238" i="2"/>
  <c r="C238" i="2"/>
  <c r="D238" i="2"/>
  <c r="E238" i="2"/>
  <c r="B239" i="2"/>
  <c r="C239" i="2"/>
  <c r="D239" i="2"/>
  <c r="E239" i="2"/>
  <c r="B240" i="2"/>
  <c r="C240" i="2"/>
  <c r="D240" i="2"/>
  <c r="E240" i="2"/>
  <c r="B241" i="2"/>
  <c r="C241" i="2"/>
  <c r="D241" i="2"/>
  <c r="E241" i="2"/>
  <c r="B242" i="2"/>
  <c r="C242" i="2"/>
  <c r="D242" i="2"/>
  <c r="E242" i="2"/>
  <c r="B243" i="2"/>
  <c r="C243" i="2"/>
  <c r="D243" i="2"/>
  <c r="E243" i="2"/>
  <c r="B244" i="2"/>
  <c r="C244" i="2"/>
  <c r="D244" i="2"/>
  <c r="E244" i="2"/>
  <c r="B245" i="2"/>
  <c r="C245" i="2"/>
  <c r="D245" i="2"/>
  <c r="E245" i="2"/>
  <c r="B246" i="2"/>
  <c r="C246" i="2"/>
  <c r="D246" i="2"/>
  <c r="E246" i="2"/>
  <c r="B247" i="2"/>
  <c r="C247" i="2"/>
  <c r="D247" i="2"/>
  <c r="E247" i="2"/>
  <c r="B248" i="2"/>
  <c r="C248" i="2"/>
  <c r="D248" i="2"/>
  <c r="E248" i="2"/>
  <c r="B249" i="2"/>
  <c r="C249" i="2"/>
  <c r="D249" i="2"/>
  <c r="E249" i="2"/>
  <c r="B250" i="2"/>
  <c r="C250" i="2"/>
  <c r="D250" i="2"/>
  <c r="E250" i="2"/>
  <c r="B251" i="2"/>
  <c r="C251" i="2"/>
  <c r="D251" i="2"/>
  <c r="E251" i="2"/>
  <c r="B252" i="2"/>
  <c r="C252" i="2"/>
  <c r="D252" i="2"/>
  <c r="E252" i="2"/>
  <c r="B253" i="2"/>
  <c r="C253" i="2"/>
  <c r="D253" i="2"/>
  <c r="E253" i="2"/>
  <c r="B254" i="2"/>
  <c r="C254" i="2"/>
  <c r="D254" i="2"/>
  <c r="E254" i="2"/>
  <c r="B255" i="2"/>
  <c r="C255" i="2"/>
  <c r="D255" i="2"/>
  <c r="E255" i="2"/>
  <c r="B256" i="2"/>
  <c r="C256" i="2"/>
  <c r="D256" i="2"/>
  <c r="E256" i="2"/>
  <c r="B257" i="2"/>
  <c r="C257" i="2"/>
  <c r="D257" i="2"/>
  <c r="E257" i="2"/>
  <c r="B258" i="2"/>
  <c r="C258" i="2"/>
  <c r="D258" i="2"/>
  <c r="E258" i="2"/>
  <c r="B259" i="2"/>
  <c r="C259" i="2"/>
  <c r="D259" i="2"/>
  <c r="E259" i="2"/>
  <c r="B260" i="2"/>
  <c r="C260" i="2"/>
  <c r="D260" i="2"/>
  <c r="E260" i="2"/>
  <c r="B261" i="2"/>
  <c r="C261" i="2"/>
  <c r="D261" i="2"/>
  <c r="E261" i="2"/>
  <c r="B262" i="2"/>
  <c r="C262" i="2"/>
  <c r="D262" i="2"/>
  <c r="E262" i="2"/>
  <c r="B263" i="2"/>
  <c r="C263" i="2"/>
  <c r="D263" i="2"/>
  <c r="E263" i="2"/>
  <c r="B264" i="2"/>
  <c r="C264" i="2"/>
  <c r="D264" i="2"/>
  <c r="E264" i="2"/>
  <c r="B265" i="2"/>
  <c r="C265" i="2"/>
  <c r="D265" i="2"/>
  <c r="E265" i="2"/>
  <c r="B266" i="2"/>
  <c r="C266" i="2"/>
  <c r="D266" i="2"/>
  <c r="E266" i="2"/>
  <c r="B267" i="2"/>
  <c r="C267" i="2"/>
  <c r="D267" i="2"/>
  <c r="E267" i="2"/>
  <c r="B268" i="2"/>
  <c r="C268" i="2"/>
  <c r="D268" i="2"/>
  <c r="E268" i="2"/>
  <c r="B269" i="2"/>
  <c r="C269" i="2"/>
  <c r="D269" i="2"/>
  <c r="E269" i="2"/>
  <c r="B270" i="2"/>
  <c r="C270" i="2"/>
  <c r="D270" i="2"/>
  <c r="E270" i="2"/>
  <c r="B271" i="2"/>
  <c r="C271" i="2"/>
  <c r="D271" i="2"/>
  <c r="E271" i="2"/>
  <c r="B272" i="2"/>
  <c r="C272" i="2"/>
  <c r="D272" i="2"/>
  <c r="E272" i="2"/>
  <c r="B273" i="2"/>
  <c r="C273" i="2"/>
  <c r="D273" i="2"/>
  <c r="E273" i="2"/>
  <c r="B274" i="2"/>
  <c r="C274" i="2"/>
  <c r="D274" i="2"/>
  <c r="E274" i="2"/>
  <c r="B275" i="2"/>
  <c r="C275" i="2"/>
  <c r="D275" i="2"/>
  <c r="E275" i="2"/>
  <c r="B276" i="2"/>
  <c r="C276" i="2"/>
  <c r="D276" i="2"/>
  <c r="E276" i="2"/>
  <c r="B277" i="2"/>
  <c r="C277" i="2"/>
  <c r="D277" i="2"/>
  <c r="E277" i="2"/>
  <c r="B278" i="2"/>
  <c r="C278" i="2"/>
  <c r="D278" i="2"/>
  <c r="E278" i="2"/>
  <c r="B279" i="2"/>
  <c r="C279" i="2"/>
  <c r="D279" i="2"/>
  <c r="E279" i="2"/>
  <c r="B280" i="2"/>
  <c r="C280" i="2"/>
  <c r="D280" i="2"/>
  <c r="E280" i="2"/>
  <c r="B281" i="2"/>
  <c r="C281" i="2"/>
  <c r="D281" i="2"/>
  <c r="E281" i="2"/>
  <c r="B282" i="2"/>
  <c r="C282" i="2"/>
  <c r="D282" i="2"/>
  <c r="E282" i="2"/>
  <c r="B283" i="2"/>
  <c r="C283" i="2"/>
  <c r="D283" i="2"/>
  <c r="E283" i="2"/>
  <c r="B284" i="2"/>
  <c r="C284" i="2"/>
  <c r="D284" i="2"/>
  <c r="E284" i="2"/>
  <c r="B285" i="2"/>
  <c r="C285" i="2"/>
  <c r="D285" i="2"/>
  <c r="E285" i="2"/>
  <c r="B286" i="2"/>
  <c r="C286" i="2"/>
  <c r="D286" i="2"/>
  <c r="E286" i="2"/>
  <c r="B287" i="2"/>
  <c r="C287" i="2"/>
  <c r="D287" i="2"/>
  <c r="E287" i="2"/>
  <c r="B288" i="2"/>
  <c r="C288" i="2"/>
  <c r="D288" i="2"/>
  <c r="E288" i="2"/>
  <c r="B289" i="2"/>
  <c r="C289" i="2"/>
  <c r="D289" i="2"/>
  <c r="E289" i="2"/>
  <c r="B290" i="2"/>
  <c r="C290" i="2"/>
  <c r="D290" i="2"/>
  <c r="E290" i="2"/>
  <c r="B291" i="2"/>
  <c r="C291" i="2"/>
  <c r="D291" i="2"/>
  <c r="E291" i="2"/>
  <c r="B292" i="2"/>
  <c r="C292" i="2"/>
  <c r="D292" i="2"/>
  <c r="E292" i="2"/>
  <c r="B293" i="2"/>
  <c r="C293" i="2"/>
  <c r="D293" i="2"/>
  <c r="E293" i="2"/>
  <c r="B294" i="2"/>
  <c r="C294" i="2"/>
  <c r="D294" i="2"/>
  <c r="E294" i="2"/>
  <c r="B295" i="2"/>
  <c r="C295" i="2"/>
  <c r="D295" i="2"/>
  <c r="E295" i="2"/>
  <c r="B296" i="2"/>
  <c r="C296" i="2"/>
  <c r="D296" i="2"/>
  <c r="E296" i="2"/>
  <c r="B297" i="2"/>
  <c r="C297" i="2"/>
  <c r="D297" i="2"/>
  <c r="E297" i="2"/>
  <c r="B298" i="2"/>
  <c r="C298" i="2"/>
  <c r="D298" i="2"/>
  <c r="E298" i="2"/>
  <c r="B299" i="2"/>
  <c r="C299" i="2"/>
  <c r="D299" i="2"/>
  <c r="E299" i="2"/>
  <c r="B300" i="2"/>
  <c r="C300" i="2"/>
  <c r="D300" i="2"/>
  <c r="E300" i="2"/>
  <c r="B301" i="2"/>
  <c r="C301" i="2"/>
  <c r="D301" i="2"/>
  <c r="E301" i="2"/>
  <c r="B302" i="2"/>
  <c r="C302" i="2"/>
  <c r="D302" i="2"/>
  <c r="E302" i="2"/>
  <c r="B303" i="2"/>
  <c r="C303" i="2"/>
  <c r="D303" i="2"/>
  <c r="E303" i="2"/>
  <c r="B304" i="2"/>
  <c r="C304" i="2"/>
  <c r="D304" i="2"/>
  <c r="E304" i="2"/>
  <c r="B305" i="2"/>
  <c r="C305" i="2"/>
  <c r="D305" i="2"/>
  <c r="E305" i="2"/>
  <c r="B306" i="2"/>
  <c r="C306" i="2"/>
  <c r="D306" i="2"/>
  <c r="E306" i="2"/>
  <c r="B307" i="2"/>
  <c r="C307" i="2"/>
  <c r="D307" i="2"/>
  <c r="E307" i="2"/>
  <c r="B308" i="2"/>
  <c r="C308" i="2"/>
  <c r="D308" i="2"/>
  <c r="E308" i="2"/>
  <c r="B309" i="2"/>
  <c r="C309" i="2"/>
  <c r="D309" i="2"/>
  <c r="E309" i="2"/>
  <c r="B310" i="2"/>
  <c r="C310" i="2"/>
  <c r="D310" i="2"/>
  <c r="E310" i="2"/>
  <c r="B311" i="2"/>
  <c r="C311" i="2"/>
  <c r="D311" i="2"/>
  <c r="E311" i="2"/>
  <c r="B312" i="2"/>
  <c r="C312" i="2"/>
  <c r="D312" i="2"/>
  <c r="E312" i="2"/>
  <c r="B313" i="2"/>
  <c r="C313" i="2"/>
  <c r="D313" i="2"/>
  <c r="E313" i="2"/>
  <c r="B314" i="2"/>
  <c r="C314" i="2"/>
  <c r="D314" i="2"/>
  <c r="E314" i="2"/>
  <c r="B315" i="2"/>
  <c r="C315" i="2"/>
  <c r="D315" i="2"/>
  <c r="E315" i="2"/>
  <c r="B316" i="2"/>
  <c r="C316" i="2"/>
  <c r="D316" i="2"/>
  <c r="E316" i="2"/>
  <c r="B317" i="2"/>
  <c r="C317" i="2"/>
  <c r="D317" i="2"/>
  <c r="E317" i="2"/>
  <c r="B318" i="2"/>
  <c r="C318" i="2"/>
  <c r="D318" i="2"/>
  <c r="E318" i="2"/>
  <c r="B319" i="2"/>
  <c r="C319" i="2"/>
  <c r="D319" i="2"/>
  <c r="E319" i="2"/>
  <c r="B320" i="2"/>
  <c r="C320" i="2"/>
  <c r="D320" i="2"/>
  <c r="E320" i="2"/>
  <c r="B321" i="2"/>
  <c r="C321" i="2"/>
  <c r="D321" i="2"/>
  <c r="E321" i="2"/>
  <c r="B322" i="2"/>
  <c r="C322" i="2"/>
  <c r="D322" i="2"/>
  <c r="E322" i="2"/>
  <c r="B323" i="2"/>
  <c r="C323" i="2"/>
  <c r="D323" i="2"/>
  <c r="E323" i="2"/>
  <c r="B324" i="2"/>
  <c r="C324" i="2"/>
  <c r="D324" i="2"/>
  <c r="E324" i="2"/>
  <c r="B325" i="2"/>
  <c r="C325" i="2"/>
  <c r="D325" i="2"/>
  <c r="E325" i="2"/>
  <c r="B326" i="2"/>
  <c r="C326" i="2"/>
  <c r="D326" i="2"/>
  <c r="E326" i="2"/>
  <c r="B327" i="2"/>
  <c r="C327" i="2"/>
  <c r="D327" i="2"/>
  <c r="E327" i="2"/>
  <c r="B328" i="2"/>
  <c r="C328" i="2"/>
  <c r="D328" i="2"/>
  <c r="E328" i="2"/>
  <c r="B329" i="2"/>
  <c r="C329" i="2"/>
  <c r="D329" i="2"/>
  <c r="E329" i="2"/>
  <c r="B330" i="2"/>
  <c r="C330" i="2"/>
  <c r="D330" i="2"/>
  <c r="E330" i="2"/>
  <c r="B331" i="2"/>
  <c r="C331" i="2"/>
  <c r="D331" i="2"/>
  <c r="E331" i="2"/>
  <c r="B332" i="2"/>
  <c r="C332" i="2"/>
  <c r="D332" i="2"/>
  <c r="E332" i="2"/>
  <c r="B333" i="2"/>
  <c r="C333" i="2"/>
  <c r="D333" i="2"/>
  <c r="E333" i="2"/>
  <c r="B334" i="2"/>
  <c r="C334" i="2"/>
  <c r="D334" i="2"/>
  <c r="E334" i="2"/>
  <c r="B335" i="2"/>
  <c r="C335" i="2"/>
  <c r="D335" i="2"/>
  <c r="E335" i="2"/>
  <c r="B336" i="2"/>
  <c r="C336" i="2"/>
  <c r="D336" i="2"/>
  <c r="E336" i="2"/>
  <c r="B337" i="2"/>
  <c r="C337" i="2"/>
  <c r="D337" i="2"/>
  <c r="E337" i="2"/>
  <c r="B338" i="2"/>
  <c r="C338" i="2"/>
  <c r="D338" i="2"/>
  <c r="E338" i="2"/>
  <c r="B339" i="2"/>
  <c r="C339" i="2"/>
  <c r="D339" i="2"/>
  <c r="E339" i="2"/>
  <c r="B340" i="2"/>
  <c r="C340" i="2"/>
  <c r="D340" i="2"/>
  <c r="E340" i="2"/>
  <c r="B341" i="2"/>
  <c r="C341" i="2"/>
  <c r="D341" i="2"/>
  <c r="E341" i="2"/>
  <c r="B342" i="2"/>
  <c r="C342" i="2"/>
  <c r="D342" i="2"/>
  <c r="E342" i="2"/>
  <c r="B343" i="2"/>
  <c r="C343" i="2"/>
  <c r="D343" i="2"/>
  <c r="E343" i="2"/>
  <c r="B344" i="2"/>
  <c r="C344" i="2"/>
  <c r="D344" i="2"/>
  <c r="E344" i="2"/>
  <c r="B345" i="2"/>
  <c r="C345" i="2"/>
  <c r="D345" i="2"/>
  <c r="E345" i="2"/>
  <c r="B346" i="2"/>
  <c r="C346" i="2"/>
  <c r="D346" i="2"/>
  <c r="E346" i="2"/>
  <c r="B347" i="2"/>
  <c r="C347" i="2"/>
  <c r="D347" i="2"/>
  <c r="E347" i="2"/>
  <c r="B348" i="2"/>
  <c r="C348" i="2"/>
  <c r="D348" i="2"/>
  <c r="E348" i="2"/>
  <c r="B349" i="2"/>
  <c r="C349" i="2"/>
  <c r="D349" i="2"/>
  <c r="E349" i="2"/>
  <c r="B350" i="2"/>
  <c r="C350" i="2"/>
  <c r="D350" i="2"/>
  <c r="E350" i="2"/>
  <c r="B351" i="2"/>
  <c r="C351" i="2"/>
  <c r="D351" i="2"/>
  <c r="E351" i="2"/>
  <c r="B352" i="2"/>
  <c r="C352" i="2"/>
  <c r="D352" i="2"/>
  <c r="E352" i="2"/>
  <c r="B353" i="2"/>
  <c r="C353" i="2"/>
  <c r="D353" i="2"/>
  <c r="E353" i="2"/>
  <c r="B354" i="2"/>
  <c r="C354" i="2"/>
  <c r="D354" i="2"/>
  <c r="E354" i="2"/>
  <c r="B355" i="2"/>
  <c r="C355" i="2"/>
  <c r="D355" i="2"/>
  <c r="E355" i="2"/>
  <c r="B356" i="2"/>
  <c r="C356" i="2"/>
  <c r="D356" i="2"/>
  <c r="E356" i="2"/>
  <c r="B357" i="2"/>
  <c r="C357" i="2"/>
  <c r="D357" i="2"/>
  <c r="E357" i="2"/>
  <c r="B358" i="2"/>
  <c r="C358" i="2"/>
  <c r="D358" i="2"/>
  <c r="E358" i="2"/>
  <c r="B359" i="2"/>
  <c r="C359" i="2"/>
  <c r="D359" i="2"/>
  <c r="E359" i="2"/>
  <c r="B360" i="2"/>
  <c r="C360" i="2"/>
  <c r="D360" i="2"/>
  <c r="E360" i="2"/>
  <c r="B361" i="2"/>
  <c r="C361" i="2"/>
  <c r="D361" i="2"/>
  <c r="E361" i="2"/>
  <c r="B362" i="2"/>
  <c r="C362" i="2"/>
  <c r="D362" i="2"/>
  <c r="E362" i="2"/>
  <c r="B363" i="2"/>
  <c r="C363" i="2"/>
  <c r="D363" i="2"/>
  <c r="E363" i="2"/>
  <c r="B364" i="2"/>
  <c r="C364" i="2"/>
  <c r="D364" i="2"/>
  <c r="E364" i="2"/>
  <c r="B365" i="2"/>
  <c r="C365" i="2"/>
  <c r="D365" i="2"/>
  <c r="E365" i="2"/>
  <c r="B366" i="2"/>
  <c r="B5" i="2"/>
  <c r="C366" i="2"/>
  <c r="D366" i="2"/>
  <c r="E366" i="2"/>
  <c r="D41" i="1"/>
  <c r="B71" i="1"/>
  <c r="D44" i="1"/>
  <c r="D10" i="1"/>
  <c r="D5" i="2"/>
  <c r="C5" i="2"/>
  <c r="F54" i="1"/>
  <c r="F55" i="1"/>
  <c r="F56" i="1"/>
  <c r="F57" i="1"/>
  <c r="F58" i="1"/>
  <c r="F59" i="1"/>
  <c r="E54" i="1"/>
  <c r="E55" i="1"/>
  <c r="E56" i="1"/>
  <c r="E57" i="1"/>
  <c r="E58" i="1"/>
  <c r="E59" i="1"/>
  <c r="E60" i="1"/>
  <c r="B72" i="1"/>
  <c r="H59" i="1"/>
  <c r="H58" i="1"/>
  <c r="H57" i="1"/>
  <c r="H56" i="1"/>
  <c r="H55" i="1"/>
  <c r="H54" i="1"/>
  <c r="G59" i="1"/>
  <c r="G58" i="1"/>
  <c r="G57" i="1"/>
  <c r="G56" i="1"/>
  <c r="G55" i="1"/>
  <c r="G54" i="1"/>
  <c r="N50" i="1"/>
  <c r="N51" i="1"/>
  <c r="N52" i="1"/>
  <c r="N53" i="1"/>
  <c r="N54" i="1"/>
  <c r="N55" i="1"/>
  <c r="N56" i="1"/>
  <c r="N57" i="1"/>
  <c r="N58" i="1"/>
  <c r="N59" i="1"/>
  <c r="N60" i="1"/>
  <c r="O51" i="1"/>
  <c r="O59" i="1"/>
  <c r="O58" i="1"/>
  <c r="O57" i="1"/>
  <c r="O56" i="1"/>
  <c r="O55" i="1"/>
  <c r="O54" i="1"/>
  <c r="O53" i="1"/>
  <c r="O52" i="1"/>
  <c r="O50" i="1"/>
  <c r="M50" i="1"/>
  <c r="M51" i="1"/>
  <c r="M59" i="1"/>
  <c r="M58" i="1"/>
  <c r="M57" i="1"/>
  <c r="M56" i="1"/>
  <c r="M55" i="1"/>
  <c r="M54" i="1"/>
  <c r="M53" i="1"/>
  <c r="M52" i="1"/>
</calcChain>
</file>

<file path=xl/comments1.xml><?xml version="1.0" encoding="utf-8"?>
<comments xmlns="http://schemas.openxmlformats.org/spreadsheetml/2006/main">
  <authors>
    <author>Microsoft Office User</author>
  </authors>
  <commentList>
    <comment ref="J49" authorId="0">
      <text>
        <r>
          <rPr>
            <sz val="10"/>
            <color indexed="81"/>
            <rFont val="Calibri"/>
          </rPr>
          <t xml:space="preserve">6% Realtor Fee
3% Closing Costs
</t>
        </r>
      </text>
    </comment>
  </commentList>
</comments>
</file>

<file path=xl/sharedStrings.xml><?xml version="1.0" encoding="utf-8"?>
<sst xmlns="http://schemas.openxmlformats.org/spreadsheetml/2006/main" count="225" uniqueCount="196">
  <si>
    <t>ADDRESS</t>
  </si>
  <si>
    <t>Type of Home</t>
  </si>
  <si>
    <t>MF = Multi Family</t>
  </si>
  <si>
    <t>Annual Taxes</t>
  </si>
  <si>
    <t>% Rate</t>
  </si>
  <si>
    <t>Annual Insurance</t>
  </si>
  <si>
    <t>Month</t>
  </si>
  <si>
    <t>Monthly Payment P&amp;I</t>
  </si>
  <si>
    <t>INCOME</t>
  </si>
  <si>
    <t>Annual</t>
  </si>
  <si>
    <t>Monthly</t>
  </si>
  <si>
    <t>Gross Income</t>
  </si>
  <si>
    <t>EXPENSES</t>
  </si>
  <si>
    <t>20% Down</t>
  </si>
  <si>
    <t>25% Down</t>
  </si>
  <si>
    <t>Investor 1</t>
  </si>
  <si>
    <t>Investor 2</t>
  </si>
  <si>
    <t>Investor 3</t>
  </si>
  <si>
    <t>Investor 4</t>
  </si>
  <si>
    <t>Investor 5</t>
  </si>
  <si>
    <t>Investor 6</t>
  </si>
  <si>
    <t>Investor 7</t>
  </si>
  <si>
    <t>Investor 8</t>
  </si>
  <si>
    <t>Investor 9</t>
  </si>
  <si>
    <t>Investor 10</t>
  </si>
  <si>
    <t>Investment Amount</t>
  </si>
  <si>
    <t>Name</t>
  </si>
  <si>
    <t>Monthly Payout</t>
  </si>
  <si>
    <t>((((IR/1200)*((IR/1200+1)^Time)))/(((IR/1200+1)^Time)-1))*(Loan Amt)</t>
  </si>
  <si>
    <t>Totals</t>
  </si>
  <si>
    <t>Amortization Formula</t>
  </si>
  <si>
    <t>Taxes/mo</t>
  </si>
  <si>
    <t>Insur/mo</t>
  </si>
  <si>
    <t xml:space="preserve">NOI </t>
  </si>
  <si>
    <t>Insurance</t>
  </si>
  <si>
    <t>SUMMARY</t>
  </si>
  <si>
    <t>Closing Cost (Typically 3% of Loan Amt</t>
  </si>
  <si>
    <t>Sellor Consessions</t>
  </si>
  <si>
    <t>% of Loan Amt</t>
  </si>
  <si>
    <t>Total Cash Invested</t>
  </si>
  <si>
    <t>Down Payment (25%)</t>
  </si>
  <si>
    <t>Spring</t>
  </si>
  <si>
    <t>Fall</t>
  </si>
  <si>
    <t>Per Capita</t>
  </si>
  <si>
    <t>ADS - Debt Service (P&amp;I)</t>
  </si>
  <si>
    <t xml:space="preserve">Loan Amount </t>
  </si>
  <si>
    <t>NOI = Rental Income + Other Income – Vacancy Losses – Total Operating Expenses</t>
  </si>
  <si>
    <t>An example of the debt coverage ratio would be a company that shows on its income statement an operating income of $200,000. The debt payments for the same period is $35,000. By dividing the $200,000 by $35,000, the company would show a debt coverage ratio of 5.71.</t>
  </si>
  <si>
    <t>Principal</t>
  </si>
  <si>
    <t>Interest</t>
  </si>
  <si>
    <t>Balance</t>
  </si>
  <si>
    <t>Extra Payment</t>
  </si>
  <si>
    <t>Payment</t>
  </si>
  <si>
    <t>Rate</t>
  </si>
  <si>
    <t>Years</t>
  </si>
  <si>
    <t>Total Periods</t>
  </si>
  <si>
    <t>Years of Loan</t>
  </si>
  <si>
    <t>Period Rate</t>
  </si>
  <si>
    <t>Net Operating (NOI) is a calculation of the income generated by a real estate investment. It measures the amount of cash flow generated by an investment property after operating expenses, but before principal and interest payments, capital expenditures, depreciation, and amortization are deducted. Investors use NOI to determine the value and profitability of an income-producing property. In real estate investing, net operating income is the amount of income collected from an investment property after you subtract the operating expenses and vacancy losses. https://www.propertymetrics.com/blog/2014/03/05/net-operating-income/</t>
  </si>
  <si>
    <t>Expense Notes</t>
  </si>
  <si>
    <t xml:space="preserve">1 to 3 percent of property value should be set aside annually for repairs. </t>
  </si>
  <si>
    <t>P,I,T,I</t>
  </si>
  <si>
    <t>DSCR = ANOI/ADS</t>
  </si>
  <si>
    <t>Apt 1</t>
  </si>
  <si>
    <t>Apt 2</t>
  </si>
  <si>
    <t>Apt 3</t>
  </si>
  <si>
    <t>Apt R1</t>
  </si>
  <si>
    <t>Apt G1</t>
  </si>
  <si>
    <t xml:space="preserve">Another way to factor is OC (operating costs = tax, ins, maintaince, repairs) </t>
  </si>
  <si>
    <t>Total Op.Expenses</t>
  </si>
  <si>
    <t xml:space="preserve">Annual NOI </t>
  </si>
  <si>
    <r>
      <t>The DSCR or debt service coverage ratio is the relationship of a property's annual net operating income (NOI) to its annual mortgage debt service (principal and interest payments only). For example, if a property has $125,000 in NOI and $100,000 in annual mortgage debt service, the DSCR is </t>
    </r>
    <r>
      <rPr>
        <b/>
        <sz val="12"/>
        <color rgb="FF222222"/>
        <rFont val="Garamond"/>
      </rPr>
      <t>1.25</t>
    </r>
    <r>
      <rPr>
        <sz val="12"/>
        <color rgb="FF222222"/>
        <rFont val="Garamond"/>
      </rPr>
      <t>.</t>
    </r>
  </si>
  <si>
    <t>Actual Appraisal</t>
  </si>
  <si>
    <t xml:space="preserve">will be approx 40-50% of Income or $1 per sq ft annually </t>
  </si>
  <si>
    <t>Misc</t>
  </si>
  <si>
    <t>Monthly Rent Paid</t>
  </si>
  <si>
    <t>Business Income &amp; Expenses</t>
  </si>
  <si>
    <t>Monthly Summary</t>
  </si>
  <si>
    <t>Bills For 1363 Frankstown Rd, Johnstown, PA 15902 &amp; 1116-1122 19th Ave, Altoona, PA 16601</t>
  </si>
  <si>
    <t>Income</t>
  </si>
  <si>
    <t>6 units, 3 deeds, purchased 2012</t>
  </si>
  <si>
    <t>Approx Current Value: $130k</t>
  </si>
  <si>
    <t>ARV: $230k     Amount need for full repairs: $55k</t>
  </si>
  <si>
    <t>Expenses</t>
  </si>
  <si>
    <t>Acct Number</t>
  </si>
  <si>
    <t>Address of Biller</t>
  </si>
  <si>
    <t>Phone Number</t>
  </si>
  <si>
    <t>Amt/mo</t>
  </si>
  <si>
    <t>Due Date</t>
  </si>
  <si>
    <t>Notes</t>
  </si>
  <si>
    <t xml:space="preserve">Net </t>
  </si>
  <si>
    <t>Somerset Trust Co</t>
  </si>
  <si>
    <t>151 West Main Street, Somerset, PA 15501</t>
  </si>
  <si>
    <t>814-443-9200</t>
  </si>
  <si>
    <t>2nd</t>
  </si>
  <si>
    <t xml:space="preserve">$92.36 Late fee if remitted after grace period. </t>
  </si>
  <si>
    <t>Rents</t>
  </si>
  <si>
    <t>Southwest Water Authority</t>
  </si>
  <si>
    <t>1002, 1291, 1292, 1293, 1295</t>
  </si>
  <si>
    <t>79 Vogel St, Johnstown, PA 15902</t>
  </si>
  <si>
    <t>814-536-7404</t>
  </si>
  <si>
    <t>10th</t>
  </si>
  <si>
    <t>pay five bills at $66 per  ($66 per due Feb 15th)</t>
  </si>
  <si>
    <t>GREATER JOHNSTOWN WATER AUTHORITY
REGIONAL WATER &amp; SEWER</t>
  </si>
  <si>
    <t>4011002-3</t>
  </si>
  <si>
    <t xml:space="preserve">GJWA                                                                         PO BOX 1407
JOHNSTOWN PA 15907-1407 </t>
  </si>
  <si>
    <t>814-533-2016</t>
  </si>
  <si>
    <t>22nd</t>
  </si>
  <si>
    <t>https://gjwa.authoritypay.com/    UN:Splendidacres2012@gmail.com PW:</t>
  </si>
  <si>
    <t>Penelec</t>
  </si>
  <si>
    <t>100 102 431 770</t>
  </si>
  <si>
    <t>Service at: 1363 Commons (Laundry Room)</t>
  </si>
  <si>
    <t>1800-545-7741</t>
  </si>
  <si>
    <t>30th</t>
  </si>
  <si>
    <t>Pro Disposal</t>
  </si>
  <si>
    <t xml:space="preserve">PRO DISPOSAL, INC.
1288 Washington Avenue
Summerhill, PA 15958
</t>
  </si>
  <si>
    <t>(814)736-3631</t>
  </si>
  <si>
    <t>5th</t>
  </si>
  <si>
    <t xml:space="preserve">Trashbilling.com       Online Acct #: 7151-7027-3662            PW: </t>
  </si>
  <si>
    <t>Heating Oil</t>
  </si>
  <si>
    <t>Shaffer Oil</t>
  </si>
  <si>
    <t>Card on File</t>
  </si>
  <si>
    <t>814-467-7009</t>
  </si>
  <si>
    <t>The Heating category averages $3000-$4500 per year depending on the price of fuel and the severity of the weather. For 2016 the total price was $3386.77</t>
  </si>
  <si>
    <t xml:space="preserve">Home Owners Insurance </t>
  </si>
  <si>
    <t xml:space="preserve">Approximated but was canceled and currently have none </t>
  </si>
  <si>
    <t>1363 Real Estate Taxes (spring)</t>
  </si>
  <si>
    <t>min 1055 - max 1172</t>
  </si>
  <si>
    <t>Cambria County</t>
  </si>
  <si>
    <t>2016 - $2126.86 owed in Back Taxes as of 1/31/19</t>
  </si>
  <si>
    <t>1363 Real Estate Taxes (Fall)</t>
  </si>
  <si>
    <t>min 1384 - max 1483</t>
  </si>
  <si>
    <t>2018 - $2740.65 owed in Back Taxes as of 1/31/19</t>
  </si>
  <si>
    <t>Maintenance (Snow Removal/Lawn)</t>
  </si>
  <si>
    <t>Snow is $35/plow grass is $90/cut and trim</t>
  </si>
  <si>
    <t>Repairs</t>
  </si>
  <si>
    <t>Estimated</t>
  </si>
  <si>
    <t xml:space="preserve">1116-18 Taxes </t>
  </si>
  <si>
    <t>Blair County</t>
  </si>
  <si>
    <t>1120-22 Taxes</t>
  </si>
  <si>
    <t xml:space="preserve">Send Forms Annually to: </t>
  </si>
  <si>
    <t>Theresa Barron - Somerset Trust</t>
  </si>
  <si>
    <t>https://secure.somersettrust.com/filemgt/quickupload/</t>
  </si>
  <si>
    <t>814-443-9264</t>
  </si>
  <si>
    <t>Personal Financial Statement and Fed Tax Returns</t>
  </si>
  <si>
    <t xml:space="preserve">Splendid Acres LLC </t>
  </si>
  <si>
    <t>2018 Income</t>
  </si>
  <si>
    <t>Website</t>
  </si>
  <si>
    <t>splendidacres.com</t>
  </si>
  <si>
    <t>wix.com $355 every two years, next due: Aug 2019</t>
  </si>
  <si>
    <t>Personal Income &amp; Expenses</t>
  </si>
  <si>
    <t>Net</t>
  </si>
  <si>
    <t xml:space="preserve">After Tax Income </t>
  </si>
  <si>
    <t>Food</t>
  </si>
  <si>
    <t>Smith Transport</t>
  </si>
  <si>
    <t>National Guard</t>
  </si>
  <si>
    <t>Cell Phone</t>
  </si>
  <si>
    <t>Credit Card</t>
  </si>
  <si>
    <t>******5030</t>
  </si>
  <si>
    <t>Cabela's Visa</t>
  </si>
  <si>
    <t>Balance: $2740 Limit: $10,000</t>
  </si>
  <si>
    <t>erickjackson.com</t>
  </si>
  <si>
    <t>$68.55 every 3 yrs plus $19.90/mo. Next due: May 2020</t>
  </si>
  <si>
    <t>Auto Insurance</t>
  </si>
  <si>
    <t>Auto Gas</t>
  </si>
  <si>
    <t>Asking Price</t>
  </si>
  <si>
    <t>Price/Unit</t>
  </si>
  <si>
    <t>Max Occupancy (33 units, 2 bed 2 bath)</t>
  </si>
  <si>
    <t>Payments to Investors</t>
  </si>
  <si>
    <t>Property Management</t>
  </si>
  <si>
    <t>Grounds</t>
  </si>
  <si>
    <t>Maintenance</t>
  </si>
  <si>
    <t xml:space="preserve">Taxes </t>
  </si>
  <si>
    <t>Trash Removal</t>
  </si>
  <si>
    <t>Electricy - Utility</t>
  </si>
  <si>
    <t>Annual Payout</t>
  </si>
  <si>
    <t>Total DP Needed</t>
  </si>
  <si>
    <t>% of Ownership</t>
  </si>
  <si>
    <t>Quartly Payout</t>
  </si>
  <si>
    <t>Total Invested</t>
  </si>
  <si>
    <t>Needed</t>
  </si>
  <si>
    <t>7yr Resale</t>
  </si>
  <si>
    <t>7yr Total Cash Back (after projected resale)</t>
  </si>
  <si>
    <t>Resale Price</t>
  </si>
  <si>
    <t>7yr Net ROI</t>
  </si>
  <si>
    <t>Vacancy/Turnover</t>
  </si>
  <si>
    <t>Profit/Loss of Initial Investment after Resale</t>
  </si>
  <si>
    <t>7yr Cash Out of Resale (after 9% Fee)</t>
  </si>
  <si>
    <t>3% Commission</t>
  </si>
  <si>
    <t>Annual ROI</t>
  </si>
  <si>
    <t xml:space="preserve">ROI/Yrs </t>
  </si>
  <si>
    <t>Final COC ROI</t>
  </si>
  <si>
    <t xml:space="preserve">Cash Flow </t>
  </si>
  <si>
    <t>Balance to Zero</t>
  </si>
  <si>
    <t>Overall COC ROI</t>
  </si>
  <si>
    <t>50/50 Equity Profit Sharing with Syndicator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</si>
</sst>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164" formatCode="&quot;$&quot;#,##0.00"/>
    <numFmt numFmtId="165" formatCode="&quot;$&quot;#,##0.00;[Red]&quot;$&quot;#,##0.00"/>
    <numFmt numFmtId="166" formatCode="#,##0.00;[Red]#,##0.00"/>
    <numFmt numFmtId="167" formatCode="#,##0;[Red]#,##0"/>
    <numFmt numFmtId="168" formatCode="#,##0.0000000;[Red]#,##0.0000000"/>
    <numFmt numFmtId="169" formatCode="#,##0.000;[Red]#,##0.000"/>
  </numFmts>
  <fonts count="26" x14ac:knownFonts="1">
    <font>
      <sz val="12"/>
      <color theme="1"/>
      <name val="Calibri"/>
      <family val="2"/>
      <scheme val="minor"/>
    </font>
    <font>
      <b/>
      <sz val="14"/>
      <color theme="1"/>
      <name val="Garamond"/>
    </font>
    <font>
      <sz val="14"/>
      <name val="Garamond"/>
    </font>
    <font>
      <sz val="14"/>
      <color theme="7" tint="0.59999389629810485"/>
      <name val="Garamond"/>
    </font>
    <font>
      <sz val="14"/>
      <color theme="1"/>
      <name val="Garamond"/>
    </font>
    <font>
      <b/>
      <sz val="14"/>
      <name val="Garamond"/>
    </font>
    <font>
      <sz val="14"/>
      <color rgb="FFFF0000"/>
      <name val="Garamond"/>
    </font>
    <font>
      <sz val="8"/>
      <name val="Calibri"/>
      <family val="2"/>
      <scheme val="minor"/>
    </font>
    <font>
      <sz val="12"/>
      <color theme="1"/>
      <name val="Garamond"/>
    </font>
    <font>
      <b/>
      <sz val="16"/>
      <color theme="1"/>
      <name val="Garamond"/>
    </font>
    <font>
      <b/>
      <sz val="12"/>
      <color theme="1"/>
      <name val="Garamond"/>
    </font>
    <font>
      <b/>
      <sz val="12"/>
      <color theme="0"/>
      <name val="Calibri"/>
      <family val="2"/>
      <scheme val="minor"/>
    </font>
    <font>
      <b/>
      <sz val="12"/>
      <color theme="1"/>
      <name val="Calibri"/>
      <family val="2"/>
      <scheme val="minor"/>
    </font>
    <font>
      <sz val="10"/>
      <color rgb="FF000000"/>
      <name val="Garamond"/>
    </font>
    <font>
      <sz val="12"/>
      <color rgb="FF222222"/>
      <name val="Garamond"/>
    </font>
    <font>
      <b/>
      <sz val="12"/>
      <color rgb="FF222222"/>
      <name val="Garamond"/>
    </font>
    <font>
      <sz val="10"/>
      <color rgb="FF535353"/>
      <name val="Garamond"/>
    </font>
    <font>
      <sz val="12"/>
      <color rgb="FF535353"/>
      <name val="Garamond"/>
    </font>
    <font>
      <sz val="11"/>
      <color theme="1"/>
      <name val="Garamond"/>
    </font>
    <font>
      <b/>
      <sz val="26"/>
      <color theme="0"/>
      <name val="Calibri"/>
      <scheme val="minor"/>
    </font>
    <font>
      <b/>
      <sz val="16"/>
      <color theme="0"/>
      <name val="Calibri"/>
      <scheme val="minor"/>
    </font>
    <font>
      <b/>
      <sz val="16"/>
      <color theme="1"/>
      <name val="Calibri"/>
      <family val="2"/>
      <scheme val="minor"/>
    </font>
    <font>
      <sz val="12"/>
      <name val="Arial"/>
    </font>
    <font>
      <u/>
      <sz val="12"/>
      <color theme="10"/>
      <name val="Calibri"/>
      <family val="2"/>
      <scheme val="minor"/>
    </font>
    <font>
      <b/>
      <sz val="16"/>
      <color theme="0"/>
      <name val="Garamond"/>
    </font>
    <font>
      <sz val="10"/>
      <color indexed="81"/>
      <name val="Calibri"/>
    </font>
  </fonts>
  <fills count="20">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1" tint="0.149998474074526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2">
    <xf numFmtId="0" fontId="0" fillId="0" borderId="0"/>
    <xf numFmtId="0" fontId="23" fillId="0" borderId="0" applyNumberFormat="0" applyFill="0" applyBorder="0" applyAlignment="0" applyProtection="0"/>
  </cellStyleXfs>
  <cellXfs count="245">
    <xf numFmtId="0" fontId="0" fillId="0" borderId="0" xfId="0"/>
    <xf numFmtId="0" fontId="1" fillId="2" borderId="1" xfId="0" applyFont="1" applyFill="1" applyBorder="1"/>
    <xf numFmtId="0" fontId="2" fillId="2" borderId="1" xfId="0" applyNumberFormat="1" applyFont="1" applyFill="1" applyBorder="1"/>
    <xf numFmtId="0" fontId="1" fillId="3" borderId="1" xfId="0" applyFont="1" applyFill="1" applyBorder="1" applyAlignment="1">
      <alignment horizontal="right"/>
    </xf>
    <xf numFmtId="0" fontId="2" fillId="3" borderId="1" xfId="0" applyFont="1" applyFill="1" applyBorder="1"/>
    <xf numFmtId="0" fontId="3" fillId="3" borderId="1" xfId="0" applyFont="1" applyFill="1" applyBorder="1"/>
    <xf numFmtId="0" fontId="4" fillId="0" borderId="0" xfId="0" applyFont="1"/>
    <xf numFmtId="0" fontId="4" fillId="0" borderId="0" xfId="0" applyFont="1" applyAlignment="1">
      <alignment horizontal="right"/>
    </xf>
    <xf numFmtId="0" fontId="4" fillId="4" borderId="1" xfId="0" applyFont="1" applyFill="1" applyBorder="1"/>
    <xf numFmtId="0" fontId="4" fillId="4" borderId="0" xfId="0" applyNumberFormat="1" applyFont="1" applyFill="1"/>
    <xf numFmtId="0" fontId="1" fillId="3" borderId="1" xfId="0" applyFont="1" applyFill="1" applyBorder="1" applyAlignment="1">
      <alignment horizontal="center" vertical="center"/>
    </xf>
    <xf numFmtId="164" fontId="1" fillId="3" borderId="1" xfId="0" applyNumberFormat="1" applyFont="1" applyFill="1" applyBorder="1" applyAlignment="1">
      <alignment horizontal="center" vertical="center"/>
    </xf>
    <xf numFmtId="164" fontId="4" fillId="0" borderId="0" xfId="0" applyNumberFormat="1" applyFont="1" applyFill="1" applyBorder="1"/>
    <xf numFmtId="0" fontId="4" fillId="0" borderId="0" xfId="0" applyFont="1" applyFill="1" applyBorder="1"/>
    <xf numFmtId="164" fontId="1" fillId="0" borderId="0" xfId="0" applyNumberFormat="1" applyFont="1" applyFill="1" applyBorder="1" applyAlignment="1">
      <alignment horizontal="left"/>
    </xf>
    <xf numFmtId="0" fontId="1" fillId="6" borderId="1" xfId="0" applyFont="1" applyFill="1" applyBorder="1"/>
    <xf numFmtId="0" fontId="4" fillId="6" borderId="1" xfId="0" applyFont="1" applyFill="1" applyBorder="1"/>
    <xf numFmtId="0" fontId="4" fillId="0" borderId="0" xfId="0" applyNumberFormat="1" applyFont="1"/>
    <xf numFmtId="0" fontId="1" fillId="8" borderId="1" xfId="0" applyFont="1" applyFill="1" applyBorder="1" applyAlignment="1">
      <alignment horizontal="right"/>
    </xf>
    <xf numFmtId="3" fontId="4" fillId="0" borderId="0" xfId="0" applyNumberFormat="1" applyFont="1" applyFill="1" applyBorder="1"/>
    <xf numFmtId="0" fontId="1" fillId="0" borderId="0" xfId="0" applyFont="1" applyFill="1" applyBorder="1" applyAlignment="1">
      <alignment wrapText="1"/>
    </xf>
    <xf numFmtId="165" fontId="2" fillId="0" borderId="0" xfId="0" applyNumberFormat="1" applyFont="1" applyFill="1" applyBorder="1"/>
    <xf numFmtId="0" fontId="2" fillId="0" borderId="0" xfId="0" applyFont="1" applyFill="1" applyBorder="1"/>
    <xf numFmtId="0" fontId="4" fillId="3" borderId="0" xfId="0" applyFont="1" applyFill="1"/>
    <xf numFmtId="0" fontId="4" fillId="0" borderId="0" xfId="0" applyFont="1" applyFill="1"/>
    <xf numFmtId="0" fontId="5" fillId="6" borderId="1" xfId="0" applyFont="1" applyFill="1" applyBorder="1" applyAlignment="1">
      <alignment horizontal="right"/>
    </xf>
    <xf numFmtId="0" fontId="4" fillId="0" borderId="1" xfId="0" applyFont="1" applyFill="1" applyBorder="1" applyAlignment="1">
      <alignment horizontal="center" vertical="center"/>
    </xf>
    <xf numFmtId="164" fontId="2" fillId="6" borderId="3"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2" fillId="0" borderId="4" xfId="0" applyFont="1" applyFill="1" applyBorder="1" applyAlignment="1">
      <alignment horizontal="center" vertical="center"/>
    </xf>
    <xf numFmtId="164" fontId="2" fillId="0" borderId="4" xfId="0" applyNumberFormat="1" applyFont="1" applyFill="1" applyBorder="1" applyAlignment="1">
      <alignment horizontal="center" vertical="center"/>
    </xf>
    <xf numFmtId="164" fontId="2" fillId="6" borderId="1" xfId="0" applyNumberFormat="1" applyFont="1" applyFill="1" applyBorder="1"/>
    <xf numFmtId="3" fontId="2" fillId="4" borderId="3"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0" fontId="1" fillId="4" borderId="0" xfId="0" applyFont="1" applyFill="1" applyAlignment="1">
      <alignment horizontal="right"/>
    </xf>
    <xf numFmtId="0" fontId="1" fillId="4" borderId="1" xfId="0" applyFont="1" applyFill="1" applyBorder="1" applyAlignment="1">
      <alignment horizontal="right"/>
    </xf>
    <xf numFmtId="3" fontId="2" fillId="4" borderId="1" xfId="0" applyNumberFormat="1" applyFont="1" applyFill="1" applyBorder="1" applyAlignment="1">
      <alignment horizontal="center"/>
    </xf>
    <xf numFmtId="0" fontId="2" fillId="4" borderId="1" xfId="0" applyNumberFormat="1" applyFont="1" applyFill="1" applyBorder="1" applyAlignment="1">
      <alignment horizontal="center"/>
    </xf>
    <xf numFmtId="0" fontId="1"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10" borderId="1" xfId="0" applyFont="1" applyFill="1" applyBorder="1" applyAlignment="1">
      <alignment horizontal="right"/>
    </xf>
    <xf numFmtId="8" fontId="2" fillId="10" borderId="1" xfId="0" applyNumberFormat="1" applyFont="1" applyFill="1" applyBorder="1"/>
    <xf numFmtId="0" fontId="4" fillId="10" borderId="1" xfId="0" applyFont="1" applyFill="1" applyBorder="1"/>
    <xf numFmtId="0" fontId="4" fillId="10" borderId="1" xfId="0" applyNumberFormat="1" applyFont="1" applyFill="1" applyBorder="1"/>
    <xf numFmtId="0" fontId="4" fillId="11" borderId="1" xfId="0" applyFont="1" applyFill="1" applyBorder="1"/>
    <xf numFmtId="164" fontId="1" fillId="8" borderId="1" xfId="0" applyNumberFormat="1" applyFont="1" applyFill="1" applyBorder="1"/>
    <xf numFmtId="0" fontId="1" fillId="6" borderId="1" xfId="0" applyNumberFormat="1" applyFont="1" applyFill="1" applyBorder="1" applyAlignment="1">
      <alignment horizontal="right"/>
    </xf>
    <xf numFmtId="8" fontId="6" fillId="0" borderId="0" xfId="0" applyNumberFormat="1" applyFont="1" applyFill="1" applyBorder="1"/>
    <xf numFmtId="8" fontId="5" fillId="0" borderId="4" xfId="0" applyNumberFormat="1" applyFont="1" applyFill="1" applyBorder="1"/>
    <xf numFmtId="0" fontId="8" fillId="0" borderId="0" xfId="0" applyFont="1"/>
    <xf numFmtId="0" fontId="1" fillId="9" borderId="1" xfId="0" applyFont="1" applyFill="1" applyBorder="1"/>
    <xf numFmtId="0" fontId="1" fillId="9" borderId="1" xfId="0" applyFont="1" applyFill="1" applyBorder="1" applyAlignment="1">
      <alignment horizontal="center" vertical="center"/>
    </xf>
    <xf numFmtId="0" fontId="5" fillId="6" borderId="1" xfId="0" applyFont="1" applyFill="1" applyBorder="1"/>
    <xf numFmtId="164" fontId="2" fillId="6" borderId="1" xfId="0" applyNumberFormat="1" applyFont="1" applyFill="1" applyBorder="1" applyAlignment="1">
      <alignment horizontal="center" vertical="center"/>
    </xf>
    <xf numFmtId="164" fontId="2" fillId="6" borderId="1" xfId="0" applyNumberFormat="1" applyFont="1" applyFill="1" applyBorder="1" applyAlignment="1">
      <alignment horizontal="center"/>
    </xf>
    <xf numFmtId="0" fontId="1" fillId="3" borderId="1" xfId="0" applyFont="1" applyFill="1" applyBorder="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xf>
    <xf numFmtId="164" fontId="4" fillId="6" borderId="1" xfId="0" applyNumberFormat="1" applyFont="1" applyFill="1" applyBorder="1" applyAlignment="1">
      <alignment horizontal="center" vertical="center"/>
    </xf>
    <xf numFmtId="164" fontId="1" fillId="9" borderId="1" xfId="0" applyNumberFormat="1" applyFont="1" applyFill="1" applyBorder="1" applyAlignment="1">
      <alignment horizontal="center" vertical="center"/>
    </xf>
    <xf numFmtId="0" fontId="1" fillId="5" borderId="1" xfId="0" applyFont="1" applyFill="1" applyBorder="1"/>
    <xf numFmtId="164" fontId="1" fillId="5" borderId="1" xfId="0" applyNumberFormat="1" applyFont="1" applyFill="1" applyBorder="1" applyAlignment="1">
      <alignment horizontal="center"/>
    </xf>
    <xf numFmtId="0" fontId="1" fillId="6" borderId="1" xfId="0" applyFont="1" applyFill="1" applyBorder="1" applyAlignment="1">
      <alignment horizontal="left"/>
    </xf>
    <xf numFmtId="0"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xf>
    <xf numFmtId="0" fontId="4" fillId="6" borderId="1" xfId="0" applyFont="1" applyFill="1" applyBorder="1" applyAlignment="1">
      <alignment horizontal="right"/>
    </xf>
    <xf numFmtId="164" fontId="4" fillId="10" borderId="1" xfId="0" applyNumberFormat="1" applyFont="1" applyFill="1" applyBorder="1" applyAlignment="1">
      <alignment horizontal="center" vertical="center"/>
    </xf>
    <xf numFmtId="0" fontId="5" fillId="6" borderId="3" xfId="0" applyFont="1" applyFill="1" applyBorder="1" applyAlignment="1">
      <alignment horizontal="center" vertical="center"/>
    </xf>
    <xf numFmtId="164" fontId="1" fillId="7" borderId="3" xfId="0" applyNumberFormat="1" applyFont="1" applyFill="1" applyBorder="1" applyAlignment="1">
      <alignment horizontal="center"/>
    </xf>
    <xf numFmtId="164" fontId="1" fillId="7" borderId="1" xfId="0" applyNumberFormat="1" applyFont="1" applyFill="1" applyBorder="1" applyAlignment="1">
      <alignment horizontal="center" vertical="center"/>
    </xf>
    <xf numFmtId="0" fontId="9" fillId="6" borderId="1" xfId="0" applyFont="1" applyFill="1" applyBorder="1"/>
    <xf numFmtId="0" fontId="1" fillId="12" borderId="1" xfId="0" applyFont="1" applyFill="1" applyBorder="1"/>
    <xf numFmtId="0" fontId="1" fillId="12" borderId="1" xfId="0" applyFont="1" applyFill="1" applyBorder="1" applyAlignment="1">
      <alignment wrapText="1"/>
    </xf>
    <xf numFmtId="0" fontId="1" fillId="13" borderId="1" xfId="0" applyFont="1" applyFill="1" applyBorder="1"/>
    <xf numFmtId="164" fontId="4" fillId="9" borderId="1" xfId="0" applyNumberFormat="1" applyFont="1" applyFill="1" applyBorder="1" applyAlignment="1">
      <alignment horizontal="center" vertical="center"/>
    </xf>
    <xf numFmtId="0" fontId="4" fillId="9" borderId="1" xfId="0" applyFont="1" applyFill="1" applyBorder="1" applyAlignment="1">
      <alignment horizontal="center" vertical="center"/>
    </xf>
    <xf numFmtId="0" fontId="4" fillId="9" borderId="1" xfId="0" applyFont="1" applyFill="1" applyBorder="1"/>
    <xf numFmtId="0" fontId="1" fillId="9" borderId="1" xfId="0" applyFont="1" applyFill="1" applyBorder="1" applyAlignment="1">
      <alignment horizontal="right"/>
    </xf>
    <xf numFmtId="164" fontId="2" fillId="9" borderId="3" xfId="0" applyNumberFormat="1" applyFont="1" applyFill="1" applyBorder="1" applyAlignment="1">
      <alignment horizontal="center" vertical="center"/>
    </xf>
    <xf numFmtId="164" fontId="4" fillId="9" borderId="1" xfId="0" applyNumberFormat="1" applyFont="1" applyFill="1" applyBorder="1"/>
    <xf numFmtId="3" fontId="2" fillId="4" borderId="6" xfId="0" applyNumberFormat="1" applyFont="1" applyFill="1" applyBorder="1" applyAlignment="1">
      <alignment horizontal="center"/>
    </xf>
    <xf numFmtId="0" fontId="4" fillId="2" borderId="1" xfId="0" applyFont="1" applyFill="1" applyBorder="1"/>
    <xf numFmtId="0" fontId="4" fillId="9" borderId="1" xfId="0" applyFont="1" applyFill="1" applyBorder="1" applyAlignment="1">
      <alignment horizontal="left"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0" fontId="4" fillId="4" borderId="0" xfId="0" applyNumberFormat="1" applyFont="1" applyFill="1" applyAlignment="1">
      <alignment horizontal="center"/>
    </xf>
    <xf numFmtId="167" fontId="11" fillId="14" borderId="1" xfId="0" applyNumberFormat="1" applyFont="1" applyFill="1" applyBorder="1" applyAlignment="1">
      <alignment horizontal="center" vertical="center"/>
    </xf>
    <xf numFmtId="166" fontId="11" fillId="14" borderId="1" xfId="0" applyNumberFormat="1" applyFont="1" applyFill="1" applyBorder="1" applyAlignment="1">
      <alignment horizontal="center" vertical="center"/>
    </xf>
    <xf numFmtId="167" fontId="12" fillId="5" borderId="1" xfId="0" applyNumberFormat="1" applyFont="1" applyFill="1" applyBorder="1" applyAlignment="1">
      <alignment horizontal="center" vertical="center"/>
    </xf>
    <xf numFmtId="168" fontId="12" fillId="5" borderId="1" xfId="0" applyNumberFormat="1" applyFont="1" applyFill="1" applyBorder="1" applyAlignment="1">
      <alignment horizontal="center" vertical="center"/>
    </xf>
    <xf numFmtId="167" fontId="0" fillId="6" borderId="1" xfId="0" applyNumberFormat="1" applyFill="1" applyBorder="1" applyAlignment="1">
      <alignment horizontal="center" vertical="center"/>
    </xf>
    <xf numFmtId="166" fontId="0" fillId="6" borderId="1" xfId="0" applyNumberFormat="1" applyFill="1" applyBorder="1" applyAlignment="1">
      <alignment horizontal="center" vertical="center"/>
    </xf>
    <xf numFmtId="166" fontId="0" fillId="10" borderId="1" xfId="0" applyNumberFormat="1" applyFill="1" applyBorder="1" applyAlignment="1">
      <alignment horizontal="center" vertical="center"/>
    </xf>
    <xf numFmtId="169" fontId="12" fillId="5" borderId="1" xfId="0" applyNumberFormat="1" applyFont="1" applyFill="1" applyBorder="1" applyAlignment="1">
      <alignment horizontal="center" vertical="center"/>
    </xf>
    <xf numFmtId="0" fontId="2" fillId="2" borderId="1" xfId="0" applyNumberFormat="1" applyFont="1" applyFill="1" applyBorder="1" applyAlignment="1">
      <alignment wrapText="1"/>
    </xf>
    <xf numFmtId="0" fontId="1" fillId="2" borderId="1" xfId="0" applyFont="1" applyFill="1" applyBorder="1" applyAlignment="1">
      <alignment horizontal="center"/>
    </xf>
    <xf numFmtId="164" fontId="2" fillId="11" borderId="1" xfId="0" applyNumberFormat="1" applyFont="1" applyFill="1" applyBorder="1" applyAlignment="1">
      <alignment horizontal="center"/>
    </xf>
    <xf numFmtId="0" fontId="1" fillId="3" borderId="1" xfId="0" applyFont="1" applyFill="1" applyBorder="1" applyAlignment="1">
      <alignment horizontal="center" vertical="center" wrapText="1"/>
    </xf>
    <xf numFmtId="164" fontId="1" fillId="4" borderId="1" xfId="0" applyNumberFormat="1" applyFont="1" applyFill="1" applyBorder="1" applyAlignment="1">
      <alignment horizontal="right" vertical="center"/>
    </xf>
    <xf numFmtId="0" fontId="4" fillId="4" borderId="1" xfId="0" applyFont="1" applyFill="1" applyBorder="1" applyAlignment="1">
      <alignment vertical="center"/>
    </xf>
    <xf numFmtId="0" fontId="4" fillId="0" borderId="0" xfId="0" applyFont="1" applyAlignment="1">
      <alignment horizontal="left"/>
    </xf>
    <xf numFmtId="0" fontId="5" fillId="2" borderId="1" xfId="0" applyFont="1" applyFill="1" applyBorder="1" applyAlignment="1">
      <alignment horizontal="center" vertical="center"/>
    </xf>
    <xf numFmtId="164" fontId="2" fillId="11" borderId="1" xfId="0" applyNumberFormat="1" applyFont="1" applyFill="1" applyBorder="1" applyAlignment="1">
      <alignment horizontal="center" vertical="center"/>
    </xf>
    <xf numFmtId="164" fontId="5" fillId="8" borderId="1" xfId="0" applyNumberFormat="1" applyFont="1" applyFill="1" applyBorder="1" applyAlignment="1">
      <alignment horizontal="center" vertical="center"/>
    </xf>
    <xf numFmtId="0" fontId="4" fillId="11" borderId="1" xfId="0" applyFont="1" applyFill="1" applyBorder="1" applyAlignment="1">
      <alignment horizontal="left" vertical="center"/>
    </xf>
    <xf numFmtId="0" fontId="4" fillId="0" borderId="0" xfId="0" applyFont="1" applyFill="1" applyBorder="1" applyAlignment="1">
      <alignment horizontal="center" vertical="center"/>
    </xf>
    <xf numFmtId="3" fontId="2" fillId="0" borderId="1" xfId="0" applyNumberFormat="1" applyFont="1" applyFill="1" applyBorder="1" applyAlignment="1">
      <alignment horizontal="center" vertical="center"/>
    </xf>
    <xf numFmtId="0" fontId="1" fillId="15" borderId="0" xfId="0" applyFont="1" applyFill="1" applyBorder="1" applyAlignment="1">
      <alignment horizontal="center"/>
    </xf>
    <xf numFmtId="0" fontId="2" fillId="15" borderId="0" xfId="0" applyFont="1" applyFill="1" applyBorder="1" applyAlignment="1">
      <alignment horizontal="center"/>
    </xf>
    <xf numFmtId="0" fontId="4" fillId="15" borderId="0" xfId="0" applyFont="1" applyFill="1" applyBorder="1"/>
    <xf numFmtId="165" fontId="2" fillId="15" borderId="0" xfId="0" applyNumberFormat="1" applyFont="1" applyFill="1" applyBorder="1" applyAlignment="1">
      <alignment horizontal="left" vertical="center"/>
    </xf>
    <xf numFmtId="165" fontId="2" fillId="15" borderId="0" xfId="0" applyNumberFormat="1" applyFont="1" applyFill="1" applyBorder="1" applyAlignment="1">
      <alignment horizontal="center" vertical="center"/>
    </xf>
    <xf numFmtId="0" fontId="4" fillId="15" borderId="0" xfId="0" applyFont="1" applyFill="1" applyBorder="1" applyAlignment="1">
      <alignment horizontal="center" vertical="center"/>
    </xf>
    <xf numFmtId="165" fontId="2" fillId="15" borderId="0" xfId="0" applyNumberFormat="1" applyFont="1" applyFill="1" applyBorder="1"/>
    <xf numFmtId="0" fontId="2" fillId="15" borderId="0" xfId="0" applyFont="1" applyFill="1" applyBorder="1"/>
    <xf numFmtId="0" fontId="8" fillId="3" borderId="0" xfId="0" applyFont="1" applyFill="1"/>
    <xf numFmtId="0" fontId="8" fillId="0" borderId="0" xfId="0" applyFont="1" applyFill="1" applyBorder="1"/>
    <xf numFmtId="8" fontId="8" fillId="0" borderId="0" xfId="0" applyNumberFormat="1" applyFont="1" applyFill="1" applyBorder="1"/>
    <xf numFmtId="0" fontId="8" fillId="0" borderId="0" xfId="0" applyFont="1" applyAlignment="1">
      <alignment horizontal="center" vertical="center"/>
    </xf>
    <xf numFmtId="0" fontId="13" fillId="0" borderId="0" xfId="0" applyFont="1" applyAlignment="1">
      <alignment wrapText="1"/>
    </xf>
    <xf numFmtId="0" fontId="13" fillId="0" borderId="0" xfId="0" applyFont="1"/>
    <xf numFmtId="0" fontId="14" fillId="0" borderId="0" xfId="0" applyFont="1"/>
    <xf numFmtId="0" fontId="16" fillId="0" borderId="0" xfId="0" applyFont="1"/>
    <xf numFmtId="0" fontId="17" fillId="0" borderId="0" xfId="0" applyFont="1" applyAlignment="1">
      <alignment horizontal="left" vertical="top" wrapText="1"/>
    </xf>
    <xf numFmtId="164" fontId="8" fillId="12" borderId="1" xfId="0" applyNumberFormat="1" applyFont="1" applyFill="1" applyBorder="1" applyAlignment="1">
      <alignment horizontal="right" vertical="center"/>
    </xf>
    <xf numFmtId="3" fontId="8" fillId="0" borderId="0" xfId="0" applyNumberFormat="1" applyFont="1"/>
    <xf numFmtId="10" fontId="8" fillId="0" borderId="0" xfId="0" applyNumberFormat="1" applyFont="1"/>
    <xf numFmtId="10" fontId="8" fillId="13" borderId="1" xfId="0" applyNumberFormat="1" applyFont="1" applyFill="1" applyBorder="1" applyAlignment="1">
      <alignment horizontal="right" vertical="center"/>
    </xf>
    <xf numFmtId="0" fontId="5" fillId="6" borderId="1" xfId="0" applyNumberFormat="1" applyFont="1" applyFill="1" applyBorder="1" applyAlignment="1">
      <alignment horizontal="center"/>
    </xf>
    <xf numFmtId="0" fontId="8" fillId="10" borderId="1" xfId="0" applyFont="1" applyFill="1" applyBorder="1" applyAlignment="1">
      <alignment horizontal="left" wrapText="1"/>
    </xf>
    <xf numFmtId="0" fontId="8" fillId="10" borderId="1" xfId="0" applyFont="1" applyFill="1" applyBorder="1" applyAlignment="1">
      <alignment horizontal="right"/>
    </xf>
    <xf numFmtId="8" fontId="2" fillId="10" borderId="1" xfId="0" applyNumberFormat="1" applyFont="1" applyFill="1" applyBorder="1" applyAlignment="1">
      <alignment horizontal="right" vertical="center"/>
    </xf>
    <xf numFmtId="0" fontId="4" fillId="10" borderId="1" xfId="0" applyFont="1" applyFill="1" applyBorder="1" applyAlignment="1">
      <alignment horizontal="right" vertical="center"/>
    </xf>
    <xf numFmtId="0" fontId="18" fillId="10" borderId="1" xfId="0" applyFont="1" applyFill="1" applyBorder="1" applyAlignment="1">
      <alignment wrapText="1"/>
    </xf>
    <xf numFmtId="164" fontId="2" fillId="10" borderId="1" xfId="0" applyNumberFormat="1" applyFont="1" applyFill="1" applyBorder="1" applyAlignment="1">
      <alignment horizontal="center" vertical="center"/>
    </xf>
    <xf numFmtId="0" fontId="8" fillId="10" borderId="1" xfId="0" applyFont="1" applyFill="1" applyBorder="1" applyAlignment="1">
      <alignment wrapText="1"/>
    </xf>
    <xf numFmtId="4" fontId="1" fillId="3" borderId="1" xfId="0" applyNumberFormat="1" applyFont="1" applyFill="1" applyBorder="1" applyAlignment="1">
      <alignment horizontal="center"/>
    </xf>
    <xf numFmtId="0" fontId="10" fillId="3" borderId="1" xfId="0" applyFont="1" applyFill="1" applyBorder="1" applyAlignment="1">
      <alignment horizontal="left"/>
    </xf>
    <xf numFmtId="0" fontId="19" fillId="16" borderId="0" xfId="0" applyFont="1" applyFill="1" applyAlignment="1">
      <alignment horizontal="left" vertical="center"/>
    </xf>
    <xf numFmtId="0" fontId="0" fillId="16" borderId="0" xfId="0" applyFill="1"/>
    <xf numFmtId="40" fontId="0" fillId="16" borderId="0" xfId="0" applyNumberFormat="1" applyFill="1"/>
    <xf numFmtId="0" fontId="0" fillId="0" borderId="4" xfId="0" applyFill="1" applyBorder="1"/>
    <xf numFmtId="0" fontId="0" fillId="0" borderId="0" xfId="0" applyFill="1" applyBorder="1"/>
    <xf numFmtId="0" fontId="21" fillId="17" borderId="1" xfId="0" applyFont="1" applyFill="1" applyBorder="1"/>
    <xf numFmtId="0" fontId="0" fillId="17" borderId="1" xfId="0" applyFill="1" applyBorder="1"/>
    <xf numFmtId="40" fontId="0" fillId="17" borderId="1" xfId="0" applyNumberFormat="1" applyFill="1" applyBorder="1"/>
    <xf numFmtId="0" fontId="5" fillId="18" borderId="1" xfId="0" applyFont="1" applyFill="1" applyBorder="1"/>
    <xf numFmtId="40" fontId="5" fillId="18" borderId="3" xfId="0" applyNumberFormat="1" applyFont="1" applyFill="1" applyBorder="1"/>
    <xf numFmtId="0" fontId="0" fillId="0" borderId="0" xfId="0" applyFont="1" applyFill="1" applyBorder="1"/>
    <xf numFmtId="0" fontId="12" fillId="17" borderId="1" xfId="0" applyFont="1" applyFill="1" applyBorder="1"/>
    <xf numFmtId="40" fontId="12" fillId="17" borderId="1" xfId="0" applyNumberFormat="1" applyFont="1" applyFill="1" applyBorder="1"/>
    <xf numFmtId="0" fontId="0" fillId="7" borderId="1" xfId="0" applyFill="1" applyBorder="1" applyAlignment="1">
      <alignment horizontal="center" vertical="center"/>
    </xf>
    <xf numFmtId="0" fontId="0" fillId="7" borderId="1" xfId="0" applyFill="1" applyBorder="1" applyAlignment="1">
      <alignment horizontal="left" vertical="center"/>
    </xf>
    <xf numFmtId="40" fontId="0" fillId="7" borderId="1" xfId="0" applyNumberFormat="1" applyFill="1" applyBorder="1" applyAlignment="1">
      <alignment horizontal="center" vertical="center"/>
    </xf>
    <xf numFmtId="0" fontId="0" fillId="7" borderId="1" xfId="0" applyFill="1" applyBorder="1" applyAlignment="1">
      <alignment horizontal="left" vertical="top"/>
    </xf>
    <xf numFmtId="0" fontId="0" fillId="7" borderId="0" xfId="0" applyFill="1"/>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0" fontId="0" fillId="2" borderId="1" xfId="0" applyFill="1" applyBorder="1" applyAlignment="1">
      <alignment horizontal="left" vertical="center"/>
    </xf>
    <xf numFmtId="40" fontId="0" fillId="2" borderId="1" xfId="0" applyNumberFormat="1" applyFill="1" applyBorder="1" applyAlignment="1">
      <alignment horizontal="center" vertical="center"/>
    </xf>
    <xf numFmtId="0" fontId="0" fillId="2" borderId="1" xfId="0" applyFill="1" applyBorder="1" applyAlignment="1">
      <alignment horizontal="left" vertical="top"/>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0" fillId="2" borderId="0" xfId="0" applyFill="1"/>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0" fontId="0" fillId="7" borderId="1" xfId="0" applyFill="1" applyBorder="1" applyAlignment="1">
      <alignment horizontal="left" vertical="top" wrapText="1"/>
    </xf>
    <xf numFmtId="0" fontId="0" fillId="0" borderId="0" xfId="0" applyFont="1" applyFill="1" applyBorder="1" applyAlignment="1">
      <alignment vertical="center"/>
    </xf>
    <xf numFmtId="0" fontId="0" fillId="7" borderId="3" xfId="0" applyFill="1" applyBorder="1" applyAlignment="1">
      <alignment horizontal="left" vertical="top"/>
    </xf>
    <xf numFmtId="1" fontId="22" fillId="2" borderId="0" xfId="0" applyNumberFormat="1" applyFont="1" applyFill="1" applyAlignment="1">
      <alignment horizontal="center" vertical="center"/>
    </xf>
    <xf numFmtId="0" fontId="0" fillId="2" borderId="1" xfId="0" applyFill="1" applyBorder="1" applyAlignment="1">
      <alignment horizontal="left" vertical="center" wrapText="1"/>
    </xf>
    <xf numFmtId="0" fontId="0" fillId="2" borderId="3" xfId="0" applyFill="1" applyBorder="1" applyAlignment="1">
      <alignment horizontal="left" vertical="top" wrapText="1"/>
    </xf>
    <xf numFmtId="0" fontId="0" fillId="2" borderId="4" xfId="0" applyFill="1" applyBorder="1" applyAlignment="1">
      <alignment horizontal="center" vertical="center" wrapText="1"/>
    </xf>
    <xf numFmtId="0" fontId="0" fillId="2" borderId="4" xfId="0" applyFill="1" applyBorder="1" applyAlignment="1">
      <alignment horizontal="left" vertical="top" wrapText="1"/>
    </xf>
    <xf numFmtId="0" fontId="0" fillId="0" borderId="4" xfId="0" applyFill="1" applyBorder="1" applyAlignment="1">
      <alignment wrapText="1"/>
    </xf>
    <xf numFmtId="0" fontId="0" fillId="0" borderId="0" xfId="0" applyFill="1" applyBorder="1" applyAlignment="1">
      <alignment wrapText="1"/>
    </xf>
    <xf numFmtId="0" fontId="0" fillId="2" borderId="3" xfId="0" applyFill="1" applyBorder="1" applyAlignment="1">
      <alignment horizontal="left" vertical="top"/>
    </xf>
    <xf numFmtId="0" fontId="23" fillId="7" borderId="1" xfId="1" applyFill="1" applyBorder="1" applyAlignment="1">
      <alignment horizontal="left" vertical="center"/>
    </xf>
    <xf numFmtId="0" fontId="0" fillId="7" borderId="3"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left" vertical="center"/>
    </xf>
    <xf numFmtId="40" fontId="0" fillId="2" borderId="2" xfId="0" applyNumberFormat="1" applyFill="1" applyBorder="1" applyAlignment="1">
      <alignment horizontal="center" vertical="center"/>
    </xf>
    <xf numFmtId="0" fontId="0" fillId="2" borderId="9" xfId="0" applyFill="1" applyBorder="1" applyAlignment="1">
      <alignment horizontal="left" vertical="top"/>
    </xf>
    <xf numFmtId="0" fontId="0" fillId="7" borderId="5" xfId="0" applyFill="1" applyBorder="1"/>
    <xf numFmtId="0" fontId="0" fillId="7" borderId="1" xfId="0" applyFill="1" applyBorder="1"/>
    <xf numFmtId="0" fontId="0" fillId="2" borderId="5" xfId="0" applyFill="1" applyBorder="1"/>
    <xf numFmtId="0" fontId="0" fillId="2" borderId="1" xfId="0" applyFill="1" applyBorder="1"/>
    <xf numFmtId="0" fontId="0" fillId="7" borderId="6" xfId="0" applyFill="1" applyBorder="1" applyAlignment="1">
      <alignment horizontal="center" vertical="center"/>
    </xf>
    <xf numFmtId="0" fontId="23" fillId="7" borderId="6" xfId="1" applyFill="1" applyBorder="1" applyAlignment="1">
      <alignment horizontal="left" vertical="center"/>
    </xf>
    <xf numFmtId="40" fontId="0" fillId="7" borderId="6" xfId="0" applyNumberFormat="1" applyFill="1" applyBorder="1" applyAlignment="1">
      <alignment horizontal="center" vertical="center"/>
    </xf>
    <xf numFmtId="0" fontId="0" fillId="7" borderId="10" xfId="0" applyFill="1" applyBorder="1" applyAlignment="1">
      <alignment horizontal="center" vertical="center"/>
    </xf>
    <xf numFmtId="0" fontId="5" fillId="3" borderId="1" xfId="0" applyFont="1" applyFill="1" applyBorder="1"/>
    <xf numFmtId="40" fontId="5" fillId="3" borderId="1" xfId="0" applyNumberFormat="1" applyFont="1" applyFill="1" applyBorder="1"/>
    <xf numFmtId="0" fontId="0" fillId="0" borderId="1" xfId="0" applyFill="1" applyBorder="1" applyAlignment="1">
      <alignment horizontal="center" vertical="center"/>
    </xf>
    <xf numFmtId="0" fontId="0" fillId="0" borderId="1" xfId="0" applyFill="1" applyBorder="1" applyAlignment="1">
      <alignment horizontal="left" vertical="center"/>
    </xf>
    <xf numFmtId="40" fontId="0" fillId="0" borderId="1" xfId="0" applyNumberFormat="1" applyFill="1" applyBorder="1" applyAlignment="1">
      <alignment horizontal="center" vertical="center"/>
    </xf>
    <xf numFmtId="0" fontId="0" fillId="0" borderId="3" xfId="0" applyFill="1" applyBorder="1" applyAlignment="1">
      <alignment horizontal="left" vertical="top"/>
    </xf>
    <xf numFmtId="0" fontId="0" fillId="0" borderId="0" xfId="0" applyFill="1"/>
    <xf numFmtId="40" fontId="0" fillId="0" borderId="0" xfId="0" applyNumberFormat="1"/>
    <xf numFmtId="8" fontId="2" fillId="6" borderId="1" xfId="0" applyNumberFormat="1" applyFont="1" applyFill="1" applyBorder="1" applyAlignment="1">
      <alignment horizontal="center" vertical="center"/>
    </xf>
    <xf numFmtId="8" fontId="4" fillId="3" borderId="1" xfId="0" applyNumberFormat="1" applyFont="1" applyFill="1" applyBorder="1" applyAlignment="1">
      <alignment horizontal="center" vertical="center"/>
    </xf>
    <xf numFmtId="8" fontId="4" fillId="6" borderId="1" xfId="0" applyNumberFormat="1" applyFont="1" applyFill="1" applyBorder="1" applyAlignment="1">
      <alignment horizontal="center" vertical="center"/>
    </xf>
    <xf numFmtId="2" fontId="4" fillId="6"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8" fontId="1" fillId="9" borderId="1" xfId="0" applyNumberFormat="1" applyFont="1" applyFill="1" applyBorder="1" applyAlignment="1">
      <alignment horizontal="center" vertical="center"/>
    </xf>
    <xf numFmtId="8" fontId="2" fillId="0" borderId="0" xfId="0" applyNumberFormat="1" applyFont="1" applyFill="1" applyBorder="1" applyAlignment="1">
      <alignment horizontal="left" vertical="center" wrapText="1"/>
    </xf>
    <xf numFmtId="8" fontId="2" fillId="0" borderId="0" xfId="0" applyNumberFormat="1" applyFont="1" applyFill="1" applyBorder="1" applyAlignment="1">
      <alignment horizontal="left"/>
    </xf>
    <xf numFmtId="8" fontId="4" fillId="0" borderId="0" xfId="0" applyNumberFormat="1" applyFont="1" applyFill="1" applyBorder="1" applyAlignment="1">
      <alignment horizontal="left"/>
    </xf>
    <xf numFmtId="8" fontId="8" fillId="0" borderId="0" xfId="0" applyNumberFormat="1" applyFont="1" applyFill="1" applyBorder="1" applyAlignment="1">
      <alignment horizontal="left"/>
    </xf>
    <xf numFmtId="10" fontId="2" fillId="6" borderId="1" xfId="0" applyNumberFormat="1" applyFont="1" applyFill="1" applyBorder="1" applyAlignment="1">
      <alignment horizontal="center" vertical="center"/>
    </xf>
    <xf numFmtId="10" fontId="4" fillId="3" borderId="1" xfId="0" applyNumberFormat="1" applyFont="1" applyFill="1" applyBorder="1" applyAlignment="1">
      <alignment horizontal="center" vertical="center"/>
    </xf>
    <xf numFmtId="10" fontId="4" fillId="6" borderId="1" xfId="0" applyNumberFormat="1" applyFont="1" applyFill="1" applyBorder="1" applyAlignment="1">
      <alignment horizontal="center" vertical="center"/>
    </xf>
    <xf numFmtId="9" fontId="1" fillId="9" borderId="5" xfId="0" applyNumberFormat="1" applyFont="1" applyFill="1" applyBorder="1" applyAlignment="1">
      <alignment horizontal="center" vertical="center"/>
    </xf>
    <xf numFmtId="164" fontId="8" fillId="0" borderId="0" xfId="0" applyNumberFormat="1" applyFont="1"/>
    <xf numFmtId="10" fontId="4" fillId="0" borderId="0" xfId="0" applyNumberFormat="1" applyFont="1" applyFill="1" applyBorder="1"/>
    <xf numFmtId="0" fontId="1" fillId="9" borderId="1" xfId="0" applyFont="1" applyFill="1" applyBorder="1" applyAlignment="1">
      <alignment horizontal="center" vertical="center" wrapText="1"/>
    </xf>
    <xf numFmtId="4" fontId="4" fillId="6" borderId="1" xfId="0" applyNumberFormat="1" applyFont="1" applyFill="1" applyBorder="1" applyAlignment="1">
      <alignment horizontal="center" vertical="center"/>
    </xf>
    <xf numFmtId="4" fontId="4" fillId="3" borderId="1" xfId="0" applyNumberFormat="1" applyFont="1" applyFill="1" applyBorder="1" applyAlignment="1">
      <alignment horizontal="center" vertical="center"/>
    </xf>
    <xf numFmtId="164" fontId="1" fillId="13" borderId="1" xfId="0" applyNumberFormat="1" applyFont="1" applyFill="1" applyBorder="1" applyAlignment="1">
      <alignment horizontal="center" vertical="center"/>
    </xf>
    <xf numFmtId="164" fontId="1" fillId="9" borderId="3" xfId="0" applyNumberFormat="1" applyFont="1" applyFill="1" applyBorder="1" applyAlignment="1">
      <alignment horizontal="center" vertical="center"/>
    </xf>
    <xf numFmtId="164" fontId="1" fillId="9" borderId="5" xfId="0" applyNumberFormat="1" applyFont="1" applyFill="1" applyBorder="1" applyAlignment="1">
      <alignment horizontal="center" vertical="center"/>
    </xf>
    <xf numFmtId="8" fontId="8" fillId="13" borderId="1" xfId="0" applyNumberFormat="1" applyFont="1" applyFill="1" applyBorder="1" applyAlignment="1">
      <alignment horizontal="center"/>
    </xf>
    <xf numFmtId="164" fontId="4" fillId="13" borderId="1" xfId="0" applyNumberFormat="1" applyFont="1" applyFill="1" applyBorder="1" applyAlignment="1">
      <alignment horizontal="center"/>
    </xf>
    <xf numFmtId="0" fontId="3" fillId="3" borderId="0" xfId="0" applyFont="1" applyFill="1" applyBorder="1"/>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8" fontId="5" fillId="0" borderId="0" xfId="0" applyNumberFormat="1" applyFont="1" applyFill="1" applyBorder="1"/>
    <xf numFmtId="0" fontId="4" fillId="6" borderId="0" xfId="0" applyFont="1" applyFill="1" applyBorder="1"/>
    <xf numFmtId="0" fontId="10" fillId="3" borderId="0" xfId="0" applyFont="1" applyFill="1" applyBorder="1" applyAlignment="1">
      <alignment horizontal="left"/>
    </xf>
    <xf numFmtId="8" fontId="2" fillId="6" borderId="1" xfId="0" applyNumberFormat="1" applyFont="1" applyFill="1" applyBorder="1" applyAlignment="1">
      <alignment horizontal="center"/>
    </xf>
    <xf numFmtId="8" fontId="4" fillId="3" borderId="1" xfId="0" applyNumberFormat="1" applyFont="1" applyFill="1" applyBorder="1" applyAlignment="1">
      <alignment horizontal="center"/>
    </xf>
    <xf numFmtId="0" fontId="1" fillId="0" borderId="0" xfId="0" applyFont="1" applyFill="1" applyBorder="1" applyAlignment="1">
      <alignment horizontal="center" vertical="center"/>
    </xf>
    <xf numFmtId="164" fontId="4" fillId="0" borderId="0" xfId="0" applyNumberFormat="1" applyFont="1" applyFill="1" applyBorder="1" applyAlignment="1">
      <alignment horizontal="center"/>
    </xf>
    <xf numFmtId="0" fontId="10" fillId="0" borderId="0" xfId="0" applyFont="1" applyFill="1" applyBorder="1" applyAlignment="1">
      <alignment horizontal="center" vertical="center"/>
    </xf>
    <xf numFmtId="165" fontId="10" fillId="0" borderId="0" xfId="0" applyNumberFormat="1" applyFont="1" applyFill="1" applyBorder="1" applyAlignment="1">
      <alignment horizontal="center" vertical="center"/>
    </xf>
    <xf numFmtId="3" fontId="10" fillId="0" borderId="0" xfId="0" applyNumberFormat="1" applyFont="1" applyFill="1" applyBorder="1" applyAlignment="1">
      <alignment horizontal="center" vertical="center"/>
    </xf>
    <xf numFmtId="10" fontId="1" fillId="6" borderId="5" xfId="0" applyNumberFormat="1" applyFont="1" applyFill="1" applyBorder="1" applyAlignment="1">
      <alignment horizontal="center" vertical="center"/>
    </xf>
    <xf numFmtId="0" fontId="20" fillId="16" borderId="7" xfId="0" applyFont="1" applyFill="1" applyBorder="1" applyAlignment="1">
      <alignment horizontal="center" vertical="center"/>
    </xf>
    <xf numFmtId="0" fontId="20" fillId="16" borderId="8"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24" fillId="19" borderId="3" xfId="0" applyFont="1" applyFill="1" applyBorder="1" applyAlignment="1">
      <alignment horizontal="center" vertical="center"/>
    </xf>
    <xf numFmtId="0" fontId="24" fillId="19" borderId="5" xfId="0" applyFont="1" applyFill="1" applyBorder="1" applyAlignment="1">
      <alignment horizontal="center" vertical="center"/>
    </xf>
    <xf numFmtId="0" fontId="24" fillId="16" borderId="7" xfId="0" applyFont="1" applyFill="1" applyBorder="1" applyAlignment="1">
      <alignment horizontal="center" vertical="center"/>
    </xf>
    <xf numFmtId="0" fontId="24" fillId="16" borderId="8"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secure.somersettrust.com/filemgt/quickuploa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5"/>
  <sheetViews>
    <sheetView tabSelected="1" topLeftCell="A47" zoomScale="103" workbookViewId="0">
      <selection activeCell="F11" sqref="F11"/>
    </sheetView>
  </sheetViews>
  <sheetFormatPr baseColWidth="10" defaultRowHeight="16" x14ac:dyDescent="0.2"/>
  <cols>
    <col min="1" max="1" width="38.83203125" style="49" customWidth="1"/>
    <col min="2" max="2" width="23.83203125" style="49" customWidth="1"/>
    <col min="3" max="3" width="21" style="49" customWidth="1"/>
    <col min="4" max="4" width="20" style="49" customWidth="1"/>
    <col min="5" max="6" width="19.1640625" style="49" customWidth="1"/>
    <col min="7" max="7" width="16.1640625" style="49" customWidth="1"/>
    <col min="8" max="8" width="15.83203125" style="49" customWidth="1"/>
    <col min="9" max="9" width="17.1640625" style="49" customWidth="1"/>
    <col min="10" max="10" width="25" style="49" customWidth="1"/>
    <col min="11" max="12" width="24" style="49" customWidth="1"/>
    <col min="13" max="13" width="25.5" style="49" customWidth="1"/>
    <col min="14" max="14" width="19.33203125" style="49" customWidth="1"/>
    <col min="15" max="15" width="21" style="49" customWidth="1"/>
    <col min="16" max="16384" width="10.83203125" style="49"/>
  </cols>
  <sheetData>
    <row r="1" spans="1:16" ht="19" x14ac:dyDescent="0.25">
      <c r="A1" s="1" t="s">
        <v>0</v>
      </c>
      <c r="B1" s="94"/>
      <c r="C1" s="3" t="s">
        <v>1</v>
      </c>
      <c r="D1" s="4" t="s">
        <v>2</v>
      </c>
      <c r="E1" s="5"/>
      <c r="F1" s="223"/>
      <c r="G1" s="6"/>
      <c r="H1" s="23" t="s">
        <v>30</v>
      </c>
      <c r="I1" s="23"/>
      <c r="J1" s="23"/>
      <c r="K1" s="23"/>
      <c r="L1" s="23"/>
      <c r="M1" s="23"/>
      <c r="N1" s="115"/>
      <c r="O1" s="115"/>
      <c r="P1" s="115"/>
    </row>
    <row r="2" spans="1:16" ht="19" x14ac:dyDescent="0.25">
      <c r="A2" s="81"/>
      <c r="B2" s="2"/>
      <c r="C2" s="26"/>
      <c r="D2" s="106"/>
      <c r="E2" s="6"/>
      <c r="F2" s="6"/>
      <c r="G2" s="6"/>
      <c r="H2" s="23" t="s">
        <v>28</v>
      </c>
      <c r="I2" s="23"/>
      <c r="J2" s="23"/>
      <c r="K2" s="23"/>
      <c r="L2" s="23"/>
      <c r="M2" s="23"/>
      <c r="N2" s="115"/>
      <c r="O2" s="115"/>
      <c r="P2" s="115"/>
    </row>
    <row r="3" spans="1:16" ht="19" x14ac:dyDescent="0.25">
      <c r="A3" s="34" t="s">
        <v>72</v>
      </c>
      <c r="B3" s="80"/>
      <c r="C3" s="38" t="s">
        <v>14</v>
      </c>
      <c r="D3" s="39" t="s">
        <v>13</v>
      </c>
      <c r="E3" s="6"/>
      <c r="F3" s="6"/>
      <c r="G3" s="6"/>
      <c r="H3" s="23"/>
      <c r="I3" s="23"/>
      <c r="J3" s="23"/>
      <c r="K3" s="23"/>
      <c r="L3" s="23"/>
      <c r="M3" s="23"/>
      <c r="N3" s="115"/>
      <c r="O3" s="115"/>
      <c r="P3" s="115"/>
    </row>
    <row r="4" spans="1:16" ht="19" x14ac:dyDescent="0.25">
      <c r="A4" s="35" t="s">
        <v>165</v>
      </c>
      <c r="B4" s="36">
        <v>3250000</v>
      </c>
      <c r="C4" s="33">
        <v>3250000</v>
      </c>
      <c r="D4" s="32">
        <v>0</v>
      </c>
      <c r="E4" s="28"/>
      <c r="F4" s="105"/>
      <c r="G4" s="6"/>
      <c r="H4" s="24"/>
      <c r="I4" s="24"/>
      <c r="J4" s="24"/>
      <c r="K4" s="24"/>
      <c r="L4" s="24"/>
      <c r="M4" s="6"/>
    </row>
    <row r="5" spans="1:16" ht="19" x14ac:dyDescent="0.25">
      <c r="A5" s="35" t="s">
        <v>45</v>
      </c>
      <c r="B5" s="36">
        <f>SUM(B4-C4)</f>
        <v>0</v>
      </c>
      <c r="C5" s="77" t="s">
        <v>3</v>
      </c>
      <c r="D5" s="78" t="s">
        <v>31</v>
      </c>
      <c r="E5" s="74" t="s">
        <v>41</v>
      </c>
      <c r="F5" s="74"/>
      <c r="G5" s="75"/>
      <c r="H5" s="76" t="s">
        <v>43</v>
      </c>
      <c r="I5" s="82"/>
      <c r="J5" s="6"/>
      <c r="K5" s="6"/>
      <c r="L5" s="6"/>
      <c r="M5" s="6"/>
    </row>
    <row r="6" spans="1:16" ht="19" x14ac:dyDescent="0.25">
      <c r="A6" s="35" t="s">
        <v>4</v>
      </c>
      <c r="B6" s="37">
        <v>5.9</v>
      </c>
      <c r="C6" s="79">
        <v>21694</v>
      </c>
      <c r="D6" s="78">
        <f>SUM(C6/12)</f>
        <v>1807.8333333333333</v>
      </c>
      <c r="E6" s="75" t="s">
        <v>42</v>
      </c>
      <c r="F6" s="75"/>
      <c r="G6" s="75"/>
      <c r="H6" s="76"/>
      <c r="I6" s="76"/>
      <c r="J6" s="6"/>
      <c r="K6" s="6"/>
      <c r="L6" s="6"/>
      <c r="M6" s="6"/>
    </row>
    <row r="7" spans="1:16" ht="19" x14ac:dyDescent="0.25">
      <c r="A7" s="35" t="s">
        <v>56</v>
      </c>
      <c r="B7" s="37">
        <v>20</v>
      </c>
      <c r="C7" s="25" t="s">
        <v>5</v>
      </c>
      <c r="D7" s="27" t="s">
        <v>32</v>
      </c>
      <c r="E7" s="29"/>
      <c r="F7" s="224"/>
      <c r="G7" s="6"/>
      <c r="H7" s="6"/>
      <c r="I7" s="6"/>
      <c r="J7" s="6"/>
      <c r="K7" s="6"/>
      <c r="L7" s="6"/>
      <c r="M7" s="6"/>
    </row>
    <row r="8" spans="1:16" ht="19" x14ac:dyDescent="0.25">
      <c r="A8" s="8"/>
      <c r="B8" s="9"/>
      <c r="C8" s="31">
        <v>14652</v>
      </c>
      <c r="D8" s="27">
        <f>SUM(C8/12)</f>
        <v>1221</v>
      </c>
      <c r="E8" s="30"/>
      <c r="F8" s="225"/>
      <c r="G8" s="6"/>
      <c r="H8" s="6"/>
      <c r="I8" s="6"/>
      <c r="J8" s="6"/>
      <c r="K8" s="6"/>
      <c r="L8" s="6"/>
      <c r="M8" s="6"/>
    </row>
    <row r="9" spans="1:16" ht="19" x14ac:dyDescent="0.25">
      <c r="A9" s="35" t="s">
        <v>55</v>
      </c>
      <c r="B9" s="85">
        <f>B7*12</f>
        <v>240</v>
      </c>
      <c r="C9" s="3"/>
      <c r="D9" s="10" t="s">
        <v>6</v>
      </c>
      <c r="E9" s="6"/>
      <c r="F9" s="6"/>
      <c r="G9" s="6"/>
      <c r="H9" s="6"/>
      <c r="I9" s="6"/>
      <c r="J9" s="6"/>
      <c r="K9" s="6"/>
      <c r="L9" s="6"/>
      <c r="M9" s="6"/>
    </row>
    <row r="10" spans="1:16" ht="48" customHeight="1" x14ac:dyDescent="0.25">
      <c r="A10" s="98">
        <f>SUM((((B6/1200)*((B6/1200+1)^B9)))/(((B6/1200+1)^B9)-1))*(B5)</f>
        <v>0</v>
      </c>
      <c r="B10" s="99" t="s">
        <v>7</v>
      </c>
      <c r="C10" s="97" t="s">
        <v>61</v>
      </c>
      <c r="D10" s="11">
        <f>SUM(A10,D6,D8)</f>
        <v>3028.833333333333</v>
      </c>
      <c r="E10" s="6"/>
      <c r="F10" s="6"/>
      <c r="G10" s="6"/>
      <c r="H10" s="6"/>
      <c r="I10" s="6"/>
      <c r="J10" s="6"/>
      <c r="K10" s="6"/>
      <c r="L10" s="6"/>
      <c r="M10" s="6"/>
    </row>
    <row r="11" spans="1:16" ht="19" x14ac:dyDescent="0.25">
      <c r="A11" s="12"/>
      <c r="B11" s="13"/>
      <c r="C11" s="13"/>
      <c r="D11" s="14"/>
      <c r="E11" s="6"/>
      <c r="F11" s="6"/>
      <c r="G11" s="6"/>
      <c r="H11" s="6"/>
      <c r="I11" s="6"/>
      <c r="J11" s="6"/>
      <c r="K11" s="6"/>
      <c r="L11" s="6"/>
      <c r="M11" s="6"/>
    </row>
    <row r="12" spans="1:16" ht="19" x14ac:dyDescent="0.25">
      <c r="A12" s="15" t="s">
        <v>8</v>
      </c>
      <c r="B12" s="128" t="s">
        <v>166</v>
      </c>
      <c r="C12" s="64" t="s">
        <v>75</v>
      </c>
      <c r="D12" s="67" t="s">
        <v>9</v>
      </c>
      <c r="E12" s="28"/>
      <c r="F12" s="105"/>
      <c r="G12" s="13"/>
      <c r="H12" s="13"/>
      <c r="I12" s="24"/>
      <c r="J12" s="24"/>
      <c r="K12" s="24"/>
      <c r="L12" s="24"/>
      <c r="M12" s="6"/>
    </row>
    <row r="13" spans="1:16" ht="19" x14ac:dyDescent="0.25">
      <c r="A13" s="40"/>
      <c r="B13" s="133"/>
      <c r="C13" s="134"/>
      <c r="D13" s="134"/>
      <c r="G13" s="116"/>
      <c r="H13" s="116"/>
      <c r="I13" s="24"/>
      <c r="J13" s="24"/>
      <c r="K13" s="24"/>
      <c r="L13" s="24"/>
      <c r="M13" s="6"/>
    </row>
    <row r="14" spans="1:16" ht="19" x14ac:dyDescent="0.25">
      <c r="A14" s="129" t="s">
        <v>167</v>
      </c>
      <c r="B14" s="131">
        <v>925</v>
      </c>
      <c r="C14" s="134">
        <f>SUM(B14*33)</f>
        <v>30525</v>
      </c>
      <c r="D14" s="134">
        <f>SUM(C14*12)</f>
        <v>366300</v>
      </c>
      <c r="E14" s="116"/>
      <c r="F14" s="116"/>
      <c r="G14" s="117"/>
      <c r="H14" s="116"/>
      <c r="I14" s="24"/>
      <c r="J14" s="24"/>
      <c r="K14" s="24"/>
      <c r="L14" s="24"/>
      <c r="M14" s="6"/>
    </row>
    <row r="15" spans="1:16" ht="19" x14ac:dyDescent="0.25">
      <c r="A15" s="129"/>
      <c r="B15" s="131"/>
      <c r="C15" s="134"/>
      <c r="D15" s="134"/>
      <c r="E15" s="116"/>
      <c r="F15" s="116"/>
      <c r="G15" s="116"/>
      <c r="H15" s="116"/>
      <c r="I15" s="24"/>
      <c r="J15" s="24"/>
      <c r="K15" s="24"/>
      <c r="L15" s="24"/>
      <c r="M15" s="6"/>
    </row>
    <row r="16" spans="1:16" ht="19" x14ac:dyDescent="0.25">
      <c r="A16" s="129"/>
      <c r="B16" s="131"/>
      <c r="C16" s="134"/>
      <c r="D16" s="134"/>
      <c r="E16" s="116"/>
      <c r="F16" s="116"/>
      <c r="G16" s="116"/>
      <c r="H16" s="116"/>
      <c r="I16" s="24"/>
      <c r="J16" s="24"/>
      <c r="K16" s="24"/>
      <c r="L16" s="24"/>
      <c r="M16" s="6"/>
    </row>
    <row r="17" spans="1:13" ht="19" x14ac:dyDescent="0.25">
      <c r="A17" s="129"/>
      <c r="B17" s="131"/>
      <c r="C17" s="134"/>
      <c r="D17" s="134"/>
      <c r="E17" s="13"/>
      <c r="F17" s="13"/>
      <c r="G17" s="13"/>
      <c r="H17" s="19"/>
      <c r="I17" s="24"/>
      <c r="J17" s="24"/>
      <c r="K17" s="24"/>
      <c r="L17" s="24"/>
      <c r="M17" s="6"/>
    </row>
    <row r="18" spans="1:13" ht="19" x14ac:dyDescent="0.25">
      <c r="A18" s="129"/>
      <c r="B18" s="131"/>
      <c r="C18" s="134"/>
      <c r="D18" s="134"/>
      <c r="E18" s="116"/>
      <c r="F18" s="116"/>
      <c r="G18" s="116"/>
      <c r="H18" s="13"/>
      <c r="I18" s="24"/>
      <c r="J18" s="24"/>
      <c r="K18" s="24"/>
      <c r="L18" s="24"/>
      <c r="M18" s="6"/>
    </row>
    <row r="19" spans="1:13" ht="19" x14ac:dyDescent="0.25">
      <c r="A19" s="130"/>
      <c r="B19" s="132"/>
      <c r="C19" s="134"/>
      <c r="D19" s="134"/>
      <c r="E19" s="116"/>
      <c r="F19" s="116"/>
      <c r="G19" s="116"/>
      <c r="H19" s="13"/>
      <c r="I19" s="24"/>
      <c r="J19" s="24"/>
      <c r="K19" s="24"/>
      <c r="L19" s="24"/>
      <c r="M19" s="6"/>
    </row>
    <row r="20" spans="1:13" ht="19" x14ac:dyDescent="0.25">
      <c r="A20" s="40"/>
      <c r="B20" s="131"/>
      <c r="C20" s="66"/>
      <c r="D20" s="134"/>
      <c r="G20" s="116"/>
      <c r="H20" s="13"/>
      <c r="I20" s="24"/>
      <c r="J20" s="24"/>
      <c r="K20" s="24"/>
      <c r="L20" s="24"/>
      <c r="M20" s="6"/>
    </row>
    <row r="21" spans="1:13" ht="19" x14ac:dyDescent="0.25">
      <c r="A21" s="135"/>
      <c r="B21" s="131"/>
      <c r="C21" s="66"/>
      <c r="D21" s="134"/>
      <c r="E21" s="116"/>
      <c r="F21" s="116"/>
      <c r="G21" s="116"/>
      <c r="H21" s="13"/>
      <c r="I21" s="24"/>
      <c r="J21" s="24"/>
      <c r="K21" s="24"/>
      <c r="L21" s="24"/>
      <c r="M21" s="6"/>
    </row>
    <row r="22" spans="1:13" ht="19" x14ac:dyDescent="0.25">
      <c r="A22" s="40"/>
      <c r="B22" s="41"/>
      <c r="C22" s="66"/>
      <c r="D22" s="134"/>
      <c r="E22" s="13"/>
      <c r="F22" s="13"/>
      <c r="G22" s="13"/>
      <c r="H22" s="13"/>
      <c r="I22" s="24"/>
      <c r="J22" s="24"/>
      <c r="K22" s="24"/>
      <c r="L22" s="24"/>
      <c r="M22" s="6"/>
    </row>
    <row r="23" spans="1:13" ht="19" x14ac:dyDescent="0.25">
      <c r="A23" s="40"/>
      <c r="B23" s="41"/>
      <c r="C23" s="66"/>
      <c r="D23" s="134"/>
      <c r="E23" s="13"/>
      <c r="F23" s="13"/>
      <c r="G23" s="13"/>
      <c r="H23" s="24"/>
      <c r="I23" s="24"/>
      <c r="J23" s="24"/>
      <c r="K23" s="24"/>
      <c r="L23" s="24"/>
      <c r="M23" s="6"/>
    </row>
    <row r="24" spans="1:13" ht="19" x14ac:dyDescent="0.25">
      <c r="A24" s="42"/>
      <c r="B24" s="43"/>
      <c r="C24" s="66"/>
      <c r="D24" s="134"/>
      <c r="E24" s="13"/>
      <c r="F24" s="13"/>
      <c r="G24" s="13"/>
      <c r="H24" s="24"/>
      <c r="I24" s="24"/>
      <c r="J24" s="24"/>
      <c r="K24" s="24"/>
      <c r="L24" s="24"/>
      <c r="M24" s="6"/>
    </row>
    <row r="25" spans="1:13" ht="19" x14ac:dyDescent="0.25">
      <c r="A25" s="65"/>
      <c r="B25" s="46" t="s">
        <v>29</v>
      </c>
      <c r="C25" s="69">
        <f>SUM(C13:C24)</f>
        <v>30525</v>
      </c>
      <c r="D25" s="68">
        <f>SUM(D13:D24)</f>
        <v>366300</v>
      </c>
      <c r="E25" s="48"/>
      <c r="F25" s="226"/>
      <c r="G25" s="47"/>
      <c r="H25" s="12"/>
      <c r="I25" s="6"/>
      <c r="J25" s="6"/>
      <c r="K25" s="6"/>
      <c r="L25" s="6"/>
      <c r="M25" s="6"/>
    </row>
    <row r="26" spans="1:13" ht="19" x14ac:dyDescent="0.25">
      <c r="A26" s="6"/>
      <c r="B26" s="17"/>
      <c r="C26" s="6"/>
      <c r="D26" s="6"/>
      <c r="E26" s="7"/>
      <c r="F26" s="7"/>
      <c r="G26" s="6"/>
      <c r="H26" s="13"/>
      <c r="I26" s="13"/>
      <c r="J26" s="13"/>
      <c r="K26" s="13"/>
      <c r="L26" s="13"/>
      <c r="M26" s="13"/>
    </row>
    <row r="27" spans="1:13" ht="19" x14ac:dyDescent="0.25">
      <c r="A27" s="1" t="s">
        <v>12</v>
      </c>
      <c r="B27" s="101" t="s">
        <v>6</v>
      </c>
      <c r="C27" s="95" t="s">
        <v>9</v>
      </c>
      <c r="D27" s="20"/>
      <c r="G27" s="107" t="s">
        <v>59</v>
      </c>
      <c r="H27" s="108"/>
      <c r="I27" s="109"/>
      <c r="J27" s="109"/>
      <c r="K27" s="109"/>
      <c r="L27" s="109"/>
      <c r="M27" s="13"/>
    </row>
    <row r="28" spans="1:13" s="118" customFormat="1" ht="21" customHeight="1" x14ac:dyDescent="0.2">
      <c r="A28" s="104" t="s">
        <v>169</v>
      </c>
      <c r="B28" s="102"/>
      <c r="C28" s="102">
        <v>27720</v>
      </c>
      <c r="D28" s="205">
        <v>27720</v>
      </c>
      <c r="G28" s="110" t="s">
        <v>60</v>
      </c>
      <c r="H28" s="111"/>
      <c r="I28" s="112"/>
      <c r="J28" s="112"/>
      <c r="K28" s="112"/>
      <c r="L28" s="112"/>
      <c r="M28" s="105"/>
    </row>
    <row r="29" spans="1:13" ht="19" x14ac:dyDescent="0.25">
      <c r="A29" s="44" t="s">
        <v>34</v>
      </c>
      <c r="B29" s="102">
        <f>SUM(D8)</f>
        <v>1221</v>
      </c>
      <c r="C29" s="96">
        <f t="shared" ref="C29:C32" si="0">SUM(B29*12)</f>
        <v>14652</v>
      </c>
      <c r="D29" s="206"/>
      <c r="G29" s="113" t="s">
        <v>68</v>
      </c>
      <c r="H29" s="114"/>
      <c r="I29" s="109"/>
      <c r="J29" s="109"/>
      <c r="K29" s="109"/>
      <c r="L29" s="109"/>
      <c r="M29" s="13"/>
    </row>
    <row r="30" spans="1:13" ht="19" x14ac:dyDescent="0.25">
      <c r="A30" s="44" t="s">
        <v>170</v>
      </c>
      <c r="B30" s="102"/>
      <c r="C30" s="96">
        <v>3960</v>
      </c>
      <c r="D30" s="206">
        <v>3960</v>
      </c>
      <c r="G30" s="113" t="s">
        <v>73</v>
      </c>
      <c r="H30" s="114"/>
      <c r="I30" s="109"/>
      <c r="J30" s="109"/>
      <c r="K30" s="109"/>
      <c r="L30" s="109"/>
      <c r="M30" s="13"/>
    </row>
    <row r="31" spans="1:13" ht="19" x14ac:dyDescent="0.25">
      <c r="A31" s="44" t="s">
        <v>171</v>
      </c>
      <c r="B31" s="102"/>
      <c r="C31" s="96">
        <v>23961</v>
      </c>
      <c r="D31" s="206">
        <v>23961</v>
      </c>
      <c r="E31" s="21"/>
      <c r="F31" s="21"/>
      <c r="G31" s="22"/>
      <c r="H31" s="13"/>
      <c r="I31" s="13"/>
      <c r="J31" s="13"/>
      <c r="K31" s="13"/>
      <c r="L31" s="13"/>
      <c r="M31" s="13"/>
    </row>
    <row r="32" spans="1:13" ht="19" x14ac:dyDescent="0.25">
      <c r="A32" s="44" t="s">
        <v>172</v>
      </c>
      <c r="B32" s="102">
        <f>SUM(D6)</f>
        <v>1807.8333333333333</v>
      </c>
      <c r="C32" s="96">
        <f t="shared" si="0"/>
        <v>21694</v>
      </c>
      <c r="D32" s="206"/>
      <c r="E32" s="21"/>
      <c r="F32" s="21"/>
      <c r="G32" s="22"/>
      <c r="H32" s="13"/>
      <c r="I32" s="13"/>
      <c r="J32" s="13"/>
      <c r="K32" s="13"/>
      <c r="L32" s="13"/>
      <c r="M32" s="13"/>
    </row>
    <row r="33" spans="1:13" ht="19" x14ac:dyDescent="0.25">
      <c r="A33" s="44" t="s">
        <v>173</v>
      </c>
      <c r="B33" s="102"/>
      <c r="C33" s="96">
        <v>2599</v>
      </c>
      <c r="D33" s="207"/>
      <c r="E33" s="21"/>
      <c r="F33" s="21"/>
      <c r="G33" s="22"/>
      <c r="H33" s="19"/>
      <c r="I33" s="13"/>
      <c r="J33" s="13"/>
      <c r="K33" s="13"/>
      <c r="L33" s="13"/>
      <c r="M33" s="13"/>
    </row>
    <row r="34" spans="1:13" ht="19" x14ac:dyDescent="0.25">
      <c r="A34" s="44" t="s">
        <v>174</v>
      </c>
      <c r="B34" s="102"/>
      <c r="C34" s="96">
        <v>1159</v>
      </c>
      <c r="D34" s="207"/>
      <c r="E34" s="21"/>
      <c r="F34" s="21"/>
      <c r="G34" s="22"/>
      <c r="H34" s="19"/>
      <c r="I34" s="13"/>
      <c r="J34" s="13"/>
      <c r="K34" s="13"/>
      <c r="L34" s="13"/>
      <c r="M34" s="13"/>
    </row>
    <row r="35" spans="1:13" ht="19" x14ac:dyDescent="0.25">
      <c r="A35" s="44" t="s">
        <v>185</v>
      </c>
      <c r="B35" s="102">
        <v>1526</v>
      </c>
      <c r="C35" s="96">
        <f>SUM(B35*12)</f>
        <v>18312</v>
      </c>
      <c r="D35" s="208"/>
      <c r="E35" s="21"/>
      <c r="F35" s="21"/>
      <c r="G35" s="22"/>
      <c r="H35" s="214"/>
      <c r="I35" s="13"/>
      <c r="J35" s="13"/>
      <c r="K35" s="13"/>
      <c r="L35" s="13"/>
      <c r="M35" s="13"/>
    </row>
    <row r="36" spans="1:13" ht="19" x14ac:dyDescent="0.25">
      <c r="A36" s="44" t="s">
        <v>74</v>
      </c>
      <c r="B36" s="102">
        <v>300</v>
      </c>
      <c r="C36" s="96">
        <f>SUM(B36*12)</f>
        <v>3600</v>
      </c>
      <c r="D36" s="207"/>
      <c r="E36" s="21"/>
      <c r="F36" s="21"/>
      <c r="G36" s="22"/>
      <c r="H36" s="19"/>
      <c r="I36" s="13"/>
      <c r="J36" s="13"/>
      <c r="K36" s="13"/>
      <c r="L36" s="13"/>
      <c r="M36" s="13"/>
    </row>
    <row r="37" spans="1:13" ht="19" x14ac:dyDescent="0.25">
      <c r="A37" s="44"/>
      <c r="B37" s="102"/>
      <c r="C37" s="96"/>
      <c r="D37" s="207"/>
      <c r="E37" s="21"/>
      <c r="F37" s="21"/>
      <c r="G37" s="22"/>
      <c r="H37" s="19"/>
      <c r="I37" s="13"/>
      <c r="J37" s="13"/>
      <c r="K37" s="13"/>
      <c r="L37" s="13"/>
      <c r="M37" s="13"/>
    </row>
    <row r="38" spans="1:13" ht="19" x14ac:dyDescent="0.25">
      <c r="A38" s="18" t="s">
        <v>29</v>
      </c>
      <c r="B38" s="103">
        <f>SUM(C38/12)</f>
        <v>9804.75</v>
      </c>
      <c r="C38" s="45">
        <f>SUM(C28:C37)</f>
        <v>117657</v>
      </c>
      <c r="D38" s="100"/>
      <c r="E38" s="6"/>
      <c r="F38" s="6"/>
      <c r="G38" s="6"/>
      <c r="H38" s="6"/>
      <c r="I38" s="231"/>
      <c r="J38" s="6"/>
      <c r="K38" s="6"/>
      <c r="L38" s="6"/>
      <c r="M38" s="6"/>
    </row>
    <row r="39" spans="1:13" ht="23" customHeight="1" x14ac:dyDescent="0.25">
      <c r="B39" s="17"/>
      <c r="C39" s="6"/>
      <c r="D39" s="6"/>
      <c r="E39" s="6"/>
      <c r="F39" s="6"/>
      <c r="H39" s="6"/>
      <c r="I39" s="232"/>
      <c r="J39" s="6"/>
      <c r="K39" s="6"/>
      <c r="L39" s="6"/>
      <c r="M39" s="6"/>
    </row>
    <row r="40" spans="1:13" ht="21" x14ac:dyDescent="0.25">
      <c r="A40" s="70" t="s">
        <v>35</v>
      </c>
      <c r="B40" s="63" t="s">
        <v>10</v>
      </c>
      <c r="C40" s="64" t="s">
        <v>9</v>
      </c>
      <c r="D40" s="62"/>
      <c r="E40" s="16"/>
      <c r="F40" s="227"/>
      <c r="I40" s="232"/>
      <c r="J40" s="6"/>
      <c r="K40" s="6"/>
      <c r="L40" s="6"/>
      <c r="M40" s="6"/>
    </row>
    <row r="41" spans="1:13" ht="19" x14ac:dyDescent="0.25">
      <c r="A41" s="15" t="s">
        <v>11</v>
      </c>
      <c r="B41" s="58">
        <f>SUM(C25)</f>
        <v>30525</v>
      </c>
      <c r="C41" s="58">
        <f>SUM(B41*12)</f>
        <v>366300</v>
      </c>
      <c r="D41" s="136" t="e">
        <f>SUM(C43/C44)</f>
        <v>#DIV/0!</v>
      </c>
      <c r="E41" s="137" t="s">
        <v>62</v>
      </c>
      <c r="F41" s="228"/>
      <c r="G41" s="120" t="s">
        <v>47</v>
      </c>
      <c r="I41" s="232"/>
      <c r="J41" s="6"/>
      <c r="K41" s="6"/>
      <c r="L41" s="6"/>
      <c r="M41" s="6"/>
    </row>
    <row r="42" spans="1:13" ht="19" x14ac:dyDescent="0.25">
      <c r="A42" s="15" t="s">
        <v>69</v>
      </c>
      <c r="B42" s="58">
        <f>SUM(B38)</f>
        <v>9804.75</v>
      </c>
      <c r="C42" s="58">
        <f>SUM(B42*12)</f>
        <v>117657</v>
      </c>
      <c r="D42" s="6"/>
      <c r="E42" s="121" t="s">
        <v>71</v>
      </c>
      <c r="F42" s="121"/>
      <c r="I42" s="232"/>
      <c r="J42" s="6"/>
      <c r="K42" s="6"/>
      <c r="L42" s="6"/>
      <c r="M42" s="6"/>
    </row>
    <row r="43" spans="1:13" ht="19" x14ac:dyDescent="0.25">
      <c r="A43" s="15" t="s">
        <v>33</v>
      </c>
      <c r="B43" s="58">
        <f>SUM(B41-B42)</f>
        <v>20720.25</v>
      </c>
      <c r="C43" s="58">
        <f>SUM(C41-C42)</f>
        <v>248643</v>
      </c>
      <c r="D43" s="122" t="s">
        <v>46</v>
      </c>
      <c r="E43" s="6"/>
      <c r="F43" s="6"/>
      <c r="I43" s="232"/>
      <c r="J43" s="6"/>
      <c r="K43" s="6"/>
      <c r="L43" s="6"/>
      <c r="M43" s="6"/>
    </row>
    <row r="44" spans="1:13" ht="19" x14ac:dyDescent="0.25">
      <c r="A44" s="15" t="s">
        <v>44</v>
      </c>
      <c r="B44" s="58">
        <f>SUM(A10)</f>
        <v>0</v>
      </c>
      <c r="C44" s="58">
        <f>SUM(B44*12)</f>
        <v>0</v>
      </c>
      <c r="D44" s="236" t="e">
        <f>SUM(C44/B5)</f>
        <v>#DIV/0!</v>
      </c>
      <c r="E44" s="15" t="s">
        <v>38</v>
      </c>
      <c r="F44" s="15"/>
      <c r="I44" s="232"/>
      <c r="J44" s="6"/>
      <c r="K44" s="6"/>
      <c r="L44" s="6"/>
      <c r="M44" s="6"/>
    </row>
    <row r="45" spans="1:13" ht="19" x14ac:dyDescent="0.25">
      <c r="A45" s="15" t="s">
        <v>192</v>
      </c>
      <c r="B45" s="58">
        <f>SUM(B43-B44)</f>
        <v>20720.25</v>
      </c>
      <c r="C45" s="58">
        <f>SUM(C43-C44)</f>
        <v>248643</v>
      </c>
      <c r="D45" s="233"/>
      <c r="E45" s="233"/>
      <c r="F45" s="233"/>
      <c r="G45" s="233"/>
      <c r="I45" s="232"/>
      <c r="J45" s="6"/>
      <c r="K45" s="6"/>
      <c r="L45" s="6"/>
      <c r="M45" s="6"/>
    </row>
    <row r="46" spans="1:13" ht="19" x14ac:dyDescent="0.25">
      <c r="A46" s="15" t="s">
        <v>168</v>
      </c>
      <c r="B46" s="58"/>
      <c r="C46" s="58">
        <f>SUM(D60)</f>
        <v>248643</v>
      </c>
      <c r="D46" s="233"/>
      <c r="E46" s="233"/>
      <c r="F46" s="233"/>
      <c r="G46" s="233"/>
      <c r="I46" s="232"/>
      <c r="J46" s="6"/>
      <c r="K46" s="6"/>
      <c r="L46" s="6"/>
      <c r="M46" s="6"/>
    </row>
    <row r="47" spans="1:13" ht="19" x14ac:dyDescent="0.25">
      <c r="A47" s="15" t="s">
        <v>193</v>
      </c>
      <c r="B47" s="58"/>
      <c r="C47" s="58">
        <f>SUM(C45-C46)</f>
        <v>0</v>
      </c>
      <c r="D47" s="234"/>
      <c r="E47" s="234"/>
      <c r="F47" s="234"/>
      <c r="G47" s="235"/>
      <c r="I47" s="222" t="s">
        <v>183</v>
      </c>
      <c r="J47" s="6"/>
      <c r="K47" s="6"/>
      <c r="L47" s="6"/>
      <c r="M47" s="6"/>
    </row>
    <row r="48" spans="1:13" ht="19" x14ac:dyDescent="0.25">
      <c r="A48" s="6"/>
      <c r="B48" s="17"/>
      <c r="C48" s="6"/>
      <c r="D48" s="6"/>
      <c r="E48" s="6"/>
      <c r="F48" s="6"/>
      <c r="G48" s="6"/>
      <c r="H48" s="6"/>
      <c r="I48" s="222">
        <v>4000000</v>
      </c>
      <c r="J48" s="6"/>
      <c r="K48" s="6"/>
      <c r="L48" s="6"/>
      <c r="M48" s="6"/>
    </row>
    <row r="49" spans="1:15" ht="57" x14ac:dyDescent="0.25">
      <c r="A49" s="50" t="s">
        <v>26</v>
      </c>
      <c r="B49" s="51" t="s">
        <v>25</v>
      </c>
      <c r="C49" s="51" t="s">
        <v>177</v>
      </c>
      <c r="D49" s="51" t="s">
        <v>175</v>
      </c>
      <c r="E49" s="51" t="s">
        <v>178</v>
      </c>
      <c r="F49" s="51" t="s">
        <v>27</v>
      </c>
      <c r="G49" s="51" t="s">
        <v>189</v>
      </c>
      <c r="H49" s="51" t="s">
        <v>190</v>
      </c>
      <c r="I49" s="51" t="s">
        <v>181</v>
      </c>
      <c r="J49" s="215" t="s">
        <v>187</v>
      </c>
      <c r="K49" s="215" t="s">
        <v>186</v>
      </c>
      <c r="L49" s="215" t="s">
        <v>195</v>
      </c>
      <c r="M49" s="215" t="s">
        <v>182</v>
      </c>
      <c r="N49" s="51" t="s">
        <v>184</v>
      </c>
      <c r="O49" s="51" t="s">
        <v>191</v>
      </c>
    </row>
    <row r="50" spans="1:15" ht="19" x14ac:dyDescent="0.25">
      <c r="A50" s="52" t="s">
        <v>15</v>
      </c>
      <c r="B50" s="53">
        <v>155000</v>
      </c>
      <c r="C50" s="209">
        <f>SUM(B50/B61)</f>
        <v>4.7692307692307694E-2</v>
      </c>
      <c r="D50" s="199">
        <f>SUM(C45*C50)</f>
        <v>11858.358461538463</v>
      </c>
      <c r="E50" s="54">
        <f>SUM(D50/4)</f>
        <v>2964.5896153846156</v>
      </c>
      <c r="F50" s="229">
        <f>SUM(D50/12)</f>
        <v>988.19653846153858</v>
      </c>
      <c r="G50" s="209">
        <f>SUM(D50/B50)</f>
        <v>7.6505538461538472E-2</v>
      </c>
      <c r="H50" s="202">
        <f>SUM(B50/D50)</f>
        <v>13.070949111778734</v>
      </c>
      <c r="I50" s="201">
        <f>SUM(I48)</f>
        <v>4000000</v>
      </c>
      <c r="J50" s="201">
        <f t="shared" ref="J50:J59" si="1">SUM((I50*C50)*(0.91))</f>
        <v>173600.00000000003</v>
      </c>
      <c r="K50" s="201">
        <f t="shared" ref="K50:K59" si="2">SUM(J50-B50)</f>
        <v>18600.000000000029</v>
      </c>
      <c r="L50" s="201">
        <f>SUM(K50/2)</f>
        <v>9300.0000000000146</v>
      </c>
      <c r="M50" s="201">
        <f>SUM((D50*7)+L50+B50)</f>
        <v>247308.50923076924</v>
      </c>
      <c r="N50" s="216">
        <f t="shared" ref="N50:N59" si="3">SUM((D50*7)+(L50))</f>
        <v>92308.509230769254</v>
      </c>
      <c r="O50" s="211">
        <f t="shared" ref="O50:O59" si="4">SUM(N50/B50)</f>
        <v>0.59553876923076943</v>
      </c>
    </row>
    <row r="51" spans="1:15" ht="19" x14ac:dyDescent="0.25">
      <c r="A51" s="55" t="s">
        <v>16</v>
      </c>
      <c r="B51" s="56">
        <v>250000</v>
      </c>
      <c r="C51" s="210">
        <f>SUM(B51/B61)</f>
        <v>7.6923076923076927E-2</v>
      </c>
      <c r="D51" s="200">
        <f>SUM(C45*C51)</f>
        <v>19126.384615384617</v>
      </c>
      <c r="E51" s="57">
        <f>SUM(D51/4)</f>
        <v>4781.5961538461543</v>
      </c>
      <c r="F51" s="230">
        <f>SUM(D51/12)</f>
        <v>1593.8653846153848</v>
      </c>
      <c r="G51" s="210">
        <f>SUM(D51/B51)</f>
        <v>7.6505538461538472E-2</v>
      </c>
      <c r="H51" s="203">
        <f>SUM(B51/D51)</f>
        <v>13.070949111778734</v>
      </c>
      <c r="I51" s="200">
        <f>SUM(I48)</f>
        <v>4000000</v>
      </c>
      <c r="J51" s="200">
        <f t="shared" si="1"/>
        <v>280000</v>
      </c>
      <c r="K51" s="200">
        <f t="shared" si="2"/>
        <v>30000</v>
      </c>
      <c r="L51" s="200">
        <f>SUM(K51/2)</f>
        <v>15000</v>
      </c>
      <c r="M51" s="200">
        <f>SUM((D51*7)+B51+L51)</f>
        <v>398884.69230769231</v>
      </c>
      <c r="N51" s="217">
        <f t="shared" si="3"/>
        <v>148884.69230769231</v>
      </c>
      <c r="O51" s="210">
        <f t="shared" si="4"/>
        <v>0.5955387692307692</v>
      </c>
    </row>
    <row r="52" spans="1:15" ht="19" x14ac:dyDescent="0.25">
      <c r="A52" s="15" t="s">
        <v>17</v>
      </c>
      <c r="B52" s="58">
        <v>200000</v>
      </c>
      <c r="C52" s="211">
        <f>SUM(B52/B61)</f>
        <v>6.1538461538461542E-2</v>
      </c>
      <c r="D52" s="201">
        <f>SUM(C45*C52)</f>
        <v>15301.107692307693</v>
      </c>
      <c r="E52" s="54">
        <f t="shared" ref="E52:E59" si="5">SUM(D52/4)</f>
        <v>3825.2769230769231</v>
      </c>
      <c r="F52" s="229">
        <f t="shared" ref="F52:F59" si="6">SUM(D52/12)</f>
        <v>1275.0923076923077</v>
      </c>
      <c r="G52" s="209">
        <f t="shared" ref="G52:G59" si="7">SUM(D52/B52)</f>
        <v>7.6505538461538458E-2</v>
      </c>
      <c r="H52" s="202">
        <f t="shared" ref="H52:H59" si="8">SUM(B52/D52)</f>
        <v>13.070949111778734</v>
      </c>
      <c r="I52" s="201">
        <f t="shared" ref="I52" si="9">SUM(I50)</f>
        <v>4000000</v>
      </c>
      <c r="J52" s="201">
        <f t="shared" si="1"/>
        <v>224000</v>
      </c>
      <c r="K52" s="201">
        <f t="shared" si="2"/>
        <v>24000</v>
      </c>
      <c r="L52" s="201">
        <f t="shared" ref="L52:L59" si="10">SUM(K52/2)</f>
        <v>12000</v>
      </c>
      <c r="M52" s="201">
        <f>SUM((D52*7)+L52+B52)</f>
        <v>319107.75384615385</v>
      </c>
      <c r="N52" s="216">
        <f t="shared" si="3"/>
        <v>119107.75384615385</v>
      </c>
      <c r="O52" s="211">
        <f t="shared" si="4"/>
        <v>0.5955387692307692</v>
      </c>
    </row>
    <row r="53" spans="1:15" ht="19" x14ac:dyDescent="0.25">
      <c r="A53" s="55" t="s">
        <v>18</v>
      </c>
      <c r="B53" s="56">
        <v>350000</v>
      </c>
      <c r="C53" s="210">
        <f>SUM(B53/B61)</f>
        <v>0.1076923076923077</v>
      </c>
      <c r="D53" s="200">
        <f>SUM(C45*C53)</f>
        <v>26776.938461538462</v>
      </c>
      <c r="E53" s="57">
        <f t="shared" si="5"/>
        <v>6694.2346153846156</v>
      </c>
      <c r="F53" s="230">
        <f t="shared" si="6"/>
        <v>2231.4115384615384</v>
      </c>
      <c r="G53" s="210">
        <f t="shared" si="7"/>
        <v>7.6505538461538458E-2</v>
      </c>
      <c r="H53" s="203">
        <f t="shared" si="8"/>
        <v>13.070949111778734</v>
      </c>
      <c r="I53" s="200">
        <f t="shared" ref="I53" si="11">SUM(I50)</f>
        <v>4000000</v>
      </c>
      <c r="J53" s="200">
        <f t="shared" si="1"/>
        <v>392000.00000000006</v>
      </c>
      <c r="K53" s="200">
        <f t="shared" si="2"/>
        <v>42000.000000000058</v>
      </c>
      <c r="L53" s="200">
        <f t="shared" si="10"/>
        <v>21000.000000000029</v>
      </c>
      <c r="M53" s="200">
        <f>SUM((D53*7)+B53+L53)</f>
        <v>558438.5692307693</v>
      </c>
      <c r="N53" s="217">
        <f t="shared" si="3"/>
        <v>208438.56923076927</v>
      </c>
      <c r="O53" s="210">
        <f t="shared" si="4"/>
        <v>0.59553876923076932</v>
      </c>
    </row>
    <row r="54" spans="1:15" ht="19" x14ac:dyDescent="0.25">
      <c r="A54" s="15" t="s">
        <v>19</v>
      </c>
      <c r="B54" s="58">
        <v>495000</v>
      </c>
      <c r="C54" s="211">
        <f>SUM(B54/B61)</f>
        <v>0.15230769230769231</v>
      </c>
      <c r="D54" s="201">
        <f>SUM(C45*C54)</f>
        <v>37870.241538461538</v>
      </c>
      <c r="E54" s="54">
        <f t="shared" si="5"/>
        <v>9467.5603846153845</v>
      </c>
      <c r="F54" s="229">
        <f t="shared" si="6"/>
        <v>3155.8534615384615</v>
      </c>
      <c r="G54" s="209">
        <f t="shared" si="7"/>
        <v>7.6505538461538458E-2</v>
      </c>
      <c r="H54" s="202">
        <f t="shared" si="8"/>
        <v>13.070949111778734</v>
      </c>
      <c r="I54" s="201">
        <f t="shared" ref="I54" si="12">SUM(I52)</f>
        <v>4000000</v>
      </c>
      <c r="J54" s="201">
        <f t="shared" si="1"/>
        <v>554400</v>
      </c>
      <c r="K54" s="201">
        <f t="shared" si="2"/>
        <v>59400</v>
      </c>
      <c r="L54" s="201">
        <f t="shared" si="10"/>
        <v>29700</v>
      </c>
      <c r="M54" s="201">
        <f>SUM((D54*7)+L54+B54)</f>
        <v>789791.69076923071</v>
      </c>
      <c r="N54" s="216">
        <f t="shared" si="3"/>
        <v>294791.69076923077</v>
      </c>
      <c r="O54" s="211">
        <f t="shared" si="4"/>
        <v>0.5955387692307692</v>
      </c>
    </row>
    <row r="55" spans="1:15" ht="19" x14ac:dyDescent="0.25">
      <c r="A55" s="55" t="s">
        <v>20</v>
      </c>
      <c r="B55" s="56">
        <v>500000</v>
      </c>
      <c r="C55" s="210">
        <f>SUM(B55/B61)</f>
        <v>0.15384615384615385</v>
      </c>
      <c r="D55" s="200">
        <f>SUM(C45*C55)</f>
        <v>38252.769230769234</v>
      </c>
      <c r="E55" s="57">
        <f t="shared" si="5"/>
        <v>9563.1923076923085</v>
      </c>
      <c r="F55" s="230">
        <f t="shared" si="6"/>
        <v>3187.7307692307695</v>
      </c>
      <c r="G55" s="210">
        <f t="shared" si="7"/>
        <v>7.6505538461538472E-2</v>
      </c>
      <c r="H55" s="203">
        <f t="shared" si="8"/>
        <v>13.070949111778734</v>
      </c>
      <c r="I55" s="200">
        <f t="shared" ref="I55" si="13">SUM(I52)</f>
        <v>4000000</v>
      </c>
      <c r="J55" s="200">
        <f t="shared" si="1"/>
        <v>560000</v>
      </c>
      <c r="K55" s="200">
        <f t="shared" si="2"/>
        <v>60000</v>
      </c>
      <c r="L55" s="200">
        <f t="shared" si="10"/>
        <v>30000</v>
      </c>
      <c r="M55" s="200">
        <f>SUM((D55*7)+B55+L55)</f>
        <v>797769.38461538462</v>
      </c>
      <c r="N55" s="217">
        <f t="shared" si="3"/>
        <v>297769.38461538462</v>
      </c>
      <c r="O55" s="210">
        <f t="shared" si="4"/>
        <v>0.5955387692307692</v>
      </c>
    </row>
    <row r="56" spans="1:15" ht="19" x14ac:dyDescent="0.25">
      <c r="A56" s="15" t="s">
        <v>21</v>
      </c>
      <c r="B56" s="58">
        <v>225000</v>
      </c>
      <c r="C56" s="211">
        <f>SUM(B56/B61)</f>
        <v>6.9230769230769235E-2</v>
      </c>
      <c r="D56" s="201">
        <f>SUM(C45*C56)</f>
        <v>17213.746153846154</v>
      </c>
      <c r="E56" s="54">
        <f t="shared" si="5"/>
        <v>4303.4365384615385</v>
      </c>
      <c r="F56" s="229">
        <f t="shared" si="6"/>
        <v>1434.4788461538462</v>
      </c>
      <c r="G56" s="209">
        <f t="shared" si="7"/>
        <v>7.6505538461538458E-2</v>
      </c>
      <c r="H56" s="202">
        <f t="shared" si="8"/>
        <v>13.070949111778734</v>
      </c>
      <c r="I56" s="201">
        <f t="shared" ref="I56" si="14">SUM(I54)</f>
        <v>4000000</v>
      </c>
      <c r="J56" s="201">
        <f t="shared" si="1"/>
        <v>252000.00000000003</v>
      </c>
      <c r="K56" s="201">
        <f t="shared" si="2"/>
        <v>27000.000000000029</v>
      </c>
      <c r="L56" s="201">
        <f t="shared" si="10"/>
        <v>13500.000000000015</v>
      </c>
      <c r="M56" s="201">
        <f>SUM((D56*7)+L56+B56)</f>
        <v>358996.22307692311</v>
      </c>
      <c r="N56" s="216">
        <f t="shared" si="3"/>
        <v>133996.22307692311</v>
      </c>
      <c r="O56" s="211">
        <f t="shared" si="4"/>
        <v>0.59553876923076943</v>
      </c>
    </row>
    <row r="57" spans="1:15" ht="19" x14ac:dyDescent="0.25">
      <c r="A57" s="55" t="s">
        <v>22</v>
      </c>
      <c r="B57" s="56">
        <v>350000</v>
      </c>
      <c r="C57" s="210">
        <f>SUM(B57/B61)</f>
        <v>0.1076923076923077</v>
      </c>
      <c r="D57" s="200">
        <f>SUM(C45*C57)</f>
        <v>26776.938461538462</v>
      </c>
      <c r="E57" s="57">
        <f t="shared" si="5"/>
        <v>6694.2346153846156</v>
      </c>
      <c r="F57" s="230">
        <f t="shared" si="6"/>
        <v>2231.4115384615384</v>
      </c>
      <c r="G57" s="210">
        <f t="shared" si="7"/>
        <v>7.6505538461538458E-2</v>
      </c>
      <c r="H57" s="203">
        <f t="shared" si="8"/>
        <v>13.070949111778734</v>
      </c>
      <c r="I57" s="200">
        <f t="shared" ref="I57" si="15">SUM(I54)</f>
        <v>4000000</v>
      </c>
      <c r="J57" s="200">
        <f t="shared" si="1"/>
        <v>392000.00000000006</v>
      </c>
      <c r="K57" s="200">
        <f t="shared" si="2"/>
        <v>42000.000000000058</v>
      </c>
      <c r="L57" s="200">
        <f t="shared" si="10"/>
        <v>21000.000000000029</v>
      </c>
      <c r="M57" s="200">
        <f>SUM((D57*7)+B57+L57)</f>
        <v>558438.5692307693</v>
      </c>
      <c r="N57" s="217">
        <f t="shared" si="3"/>
        <v>208438.56923076927</v>
      </c>
      <c r="O57" s="210">
        <f t="shared" si="4"/>
        <v>0.59553876923076932</v>
      </c>
    </row>
    <row r="58" spans="1:15" ht="19" x14ac:dyDescent="0.25">
      <c r="A58" s="15" t="s">
        <v>23</v>
      </c>
      <c r="B58" s="58">
        <v>400000</v>
      </c>
      <c r="C58" s="211">
        <f>SUM(B58/B61)</f>
        <v>0.12307692307692308</v>
      </c>
      <c r="D58" s="58">
        <f>SUM(C45*C58)</f>
        <v>30602.215384615385</v>
      </c>
      <c r="E58" s="54">
        <f t="shared" si="5"/>
        <v>7650.5538461538463</v>
      </c>
      <c r="F58" s="229">
        <f t="shared" si="6"/>
        <v>2550.1846153846154</v>
      </c>
      <c r="G58" s="209">
        <f t="shared" si="7"/>
        <v>7.6505538461538458E-2</v>
      </c>
      <c r="H58" s="202">
        <f t="shared" si="8"/>
        <v>13.070949111778734</v>
      </c>
      <c r="I58" s="201">
        <f t="shared" ref="I58" si="16">SUM(I56)</f>
        <v>4000000</v>
      </c>
      <c r="J58" s="201">
        <f t="shared" si="1"/>
        <v>448000</v>
      </c>
      <c r="K58" s="201">
        <f t="shared" si="2"/>
        <v>48000</v>
      </c>
      <c r="L58" s="201">
        <f t="shared" si="10"/>
        <v>24000</v>
      </c>
      <c r="M58" s="201">
        <f>SUM((D58*7)+L58+B58)</f>
        <v>638215.5076923077</v>
      </c>
      <c r="N58" s="216">
        <f t="shared" si="3"/>
        <v>238215.5076923077</v>
      </c>
      <c r="O58" s="211">
        <f t="shared" si="4"/>
        <v>0.5955387692307692</v>
      </c>
    </row>
    <row r="59" spans="1:15" ht="19" x14ac:dyDescent="0.25">
      <c r="A59" s="55" t="s">
        <v>24</v>
      </c>
      <c r="B59" s="56">
        <v>325000</v>
      </c>
      <c r="C59" s="210">
        <f>SUM(B59/B61)</f>
        <v>0.1</v>
      </c>
      <c r="D59" s="56">
        <f>SUM(C45*C59)</f>
        <v>24864.300000000003</v>
      </c>
      <c r="E59" s="57">
        <f t="shared" si="5"/>
        <v>6216.0750000000007</v>
      </c>
      <c r="F59" s="230">
        <f t="shared" si="6"/>
        <v>2072.0250000000001</v>
      </c>
      <c r="G59" s="210">
        <f t="shared" si="7"/>
        <v>7.6505538461538472E-2</v>
      </c>
      <c r="H59" s="203">
        <f t="shared" si="8"/>
        <v>13.070949111778733</v>
      </c>
      <c r="I59" s="200">
        <f t="shared" ref="I59" si="17">SUM(I56)</f>
        <v>4000000</v>
      </c>
      <c r="J59" s="200">
        <f t="shared" si="1"/>
        <v>364000</v>
      </c>
      <c r="K59" s="200">
        <f t="shared" si="2"/>
        <v>39000</v>
      </c>
      <c r="L59" s="200">
        <f t="shared" si="10"/>
        <v>19500</v>
      </c>
      <c r="M59" s="200">
        <f>SUM((D59*7)+B59+L59)</f>
        <v>518550.10000000003</v>
      </c>
      <c r="N59" s="217">
        <f t="shared" si="3"/>
        <v>193550.10000000003</v>
      </c>
      <c r="O59" s="210">
        <f t="shared" si="4"/>
        <v>0.59553876923076932</v>
      </c>
    </row>
    <row r="60" spans="1:15" ht="19" x14ac:dyDescent="0.25">
      <c r="A60" s="50" t="s">
        <v>176</v>
      </c>
      <c r="B60" s="59">
        <f>SUM(C4)</f>
        <v>3250000</v>
      </c>
      <c r="C60" s="212">
        <f>SUM(C50:C59)</f>
        <v>1.0000000000000002</v>
      </c>
      <c r="D60" s="204">
        <f>SUM(D50:D59)</f>
        <v>248643</v>
      </c>
      <c r="E60" s="59">
        <f>SUM(E50:E59)</f>
        <v>62160.75</v>
      </c>
      <c r="F60" s="59"/>
      <c r="G60" s="59"/>
      <c r="H60" s="219"/>
      <c r="I60" s="218" t="s">
        <v>188</v>
      </c>
      <c r="J60" s="220">
        <f>SUM(J50:J59)</f>
        <v>3640000</v>
      </c>
      <c r="K60" s="220"/>
      <c r="L60" s="220">
        <f>SUM(L50:L59)</f>
        <v>195000.00000000009</v>
      </c>
      <c r="M60" s="59"/>
      <c r="N60" s="59">
        <f>SUM(N50:N59)</f>
        <v>1935501.0000000002</v>
      </c>
      <c r="O60" s="59"/>
    </row>
    <row r="61" spans="1:15" ht="19" x14ac:dyDescent="0.25">
      <c r="A61" s="60" t="s">
        <v>179</v>
      </c>
      <c r="B61" s="61">
        <f>SUM(B50:B59)</f>
        <v>3250000</v>
      </c>
      <c r="E61" s="213"/>
      <c r="F61" s="213"/>
      <c r="I61" s="221">
        <f>SUM(I39*0.03)</f>
        <v>0</v>
      </c>
      <c r="J61" s="213"/>
      <c r="K61" s="213"/>
      <c r="L61" s="213"/>
    </row>
    <row r="62" spans="1:15" ht="19" x14ac:dyDescent="0.25">
      <c r="A62" s="60" t="s">
        <v>180</v>
      </c>
      <c r="B62" s="61">
        <f>SUM(B60-B61)</f>
        <v>0</v>
      </c>
    </row>
    <row r="63" spans="1:15" x14ac:dyDescent="0.2">
      <c r="I63" s="119"/>
    </row>
    <row r="65" spans="1:5" ht="19" x14ac:dyDescent="0.25">
      <c r="A65" s="71" t="s">
        <v>70</v>
      </c>
      <c r="B65" s="124">
        <f>SUM(C45)</f>
        <v>248643</v>
      </c>
    </row>
    <row r="66" spans="1:5" ht="19" x14ac:dyDescent="0.25">
      <c r="A66" s="71" t="s">
        <v>40</v>
      </c>
      <c r="B66" s="124">
        <f>C4</f>
        <v>3250000</v>
      </c>
    </row>
    <row r="67" spans="1:5" ht="38" x14ac:dyDescent="0.25">
      <c r="A67" s="72" t="s">
        <v>36</v>
      </c>
      <c r="B67" s="124">
        <f>SUM(B5*0.03)</f>
        <v>0</v>
      </c>
    </row>
    <row r="68" spans="1:5" ht="19" x14ac:dyDescent="0.25">
      <c r="A68" s="71" t="s">
        <v>37</v>
      </c>
      <c r="B68" s="124">
        <v>0</v>
      </c>
    </row>
    <row r="69" spans="1:5" ht="19" x14ac:dyDescent="0.25">
      <c r="A69" s="71"/>
      <c r="B69" s="124"/>
    </row>
    <row r="70" spans="1:5" ht="19" x14ac:dyDescent="0.25">
      <c r="A70" s="72"/>
      <c r="B70" s="124"/>
    </row>
    <row r="71" spans="1:5" ht="45" customHeight="1" x14ac:dyDescent="0.25">
      <c r="A71" s="72" t="s">
        <v>39</v>
      </c>
      <c r="B71" s="124">
        <f>SUM(B66:B70)</f>
        <v>3250000</v>
      </c>
    </row>
    <row r="72" spans="1:5" ht="19" x14ac:dyDescent="0.25">
      <c r="A72" s="73" t="s">
        <v>194</v>
      </c>
      <c r="B72" s="127">
        <f>SUM((B65)/(B66+B67+B68+B69+B70))</f>
        <v>7.6505538461538458E-2</v>
      </c>
      <c r="D72" s="125"/>
      <c r="E72" s="125"/>
    </row>
    <row r="73" spans="1:5" x14ac:dyDescent="0.2">
      <c r="D73" s="125"/>
    </row>
    <row r="74" spans="1:5" x14ac:dyDescent="0.2">
      <c r="D74" s="126"/>
    </row>
    <row r="75" spans="1:5" ht="240" x14ac:dyDescent="0.2">
      <c r="A75" s="123" t="s">
        <v>58</v>
      </c>
    </row>
  </sheetData>
  <phoneticPr fontId="7" type="noConversion"/>
  <pageMargins left="0.25" right="0.25" top="0.75" bottom="0.75" header="0.3" footer="0.3"/>
  <pageSetup orientation="landscape" horizontalDpi="0" verticalDpi="0"/>
  <rowBreaks count="1" manualBreakCount="1">
    <brk id="25" max="16383" man="1"/>
  </row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8"/>
  <sheetViews>
    <sheetView workbookViewId="0">
      <selection activeCell="A17" sqref="A17"/>
    </sheetView>
  </sheetViews>
  <sheetFormatPr baseColWidth="10" defaultRowHeight="16" x14ac:dyDescent="0.2"/>
  <cols>
    <col min="1" max="1" width="30.33203125" customWidth="1"/>
    <col min="2" max="2" width="29.83203125" customWidth="1"/>
    <col min="3" max="3" width="39.83203125" customWidth="1"/>
    <col min="4" max="4" width="16.6640625" customWidth="1"/>
    <col min="5" max="5" width="10.83203125" style="198"/>
    <col min="7" max="7" width="47.5" customWidth="1"/>
    <col min="8" max="8" width="16.33203125" customWidth="1"/>
  </cols>
  <sheetData>
    <row r="1" spans="1:34" s="139" customFormat="1" ht="34" x14ac:dyDescent="0.2">
      <c r="A1" s="138" t="s">
        <v>76</v>
      </c>
      <c r="E1" s="140"/>
      <c r="H1" s="237" t="s">
        <v>77</v>
      </c>
      <c r="I1" s="238"/>
      <c r="J1" s="141"/>
      <c r="K1" s="142"/>
      <c r="L1" s="142"/>
      <c r="M1" s="142"/>
      <c r="N1" s="142"/>
      <c r="O1" s="142"/>
      <c r="P1" s="142"/>
      <c r="Q1" s="142"/>
      <c r="R1" s="142"/>
      <c r="S1" s="142"/>
    </row>
    <row r="2" spans="1:34" ht="21" x14ac:dyDescent="0.25">
      <c r="A2" s="143" t="s">
        <v>78</v>
      </c>
      <c r="B2" s="143"/>
      <c r="C2" s="143"/>
      <c r="D2" s="144"/>
      <c r="E2" s="145"/>
      <c r="F2" s="144"/>
      <c r="G2" s="144"/>
      <c r="H2" s="146" t="s">
        <v>79</v>
      </c>
      <c r="I2" s="147">
        <f>SUM(I5:I10)</f>
        <v>3236</v>
      </c>
      <c r="J2" s="141"/>
      <c r="K2" s="148"/>
      <c r="L2" s="148"/>
      <c r="M2" s="142"/>
      <c r="N2" s="142"/>
      <c r="O2" s="142"/>
      <c r="P2" s="142"/>
      <c r="Q2" s="142"/>
      <c r="R2" s="142"/>
      <c r="S2" s="142"/>
      <c r="T2" s="142"/>
      <c r="U2" s="142"/>
      <c r="V2" s="142"/>
      <c r="W2" s="142"/>
      <c r="X2" s="142"/>
      <c r="Y2" s="142"/>
      <c r="Z2" s="142"/>
      <c r="AA2" s="142"/>
      <c r="AB2" s="142"/>
      <c r="AC2" s="142"/>
      <c r="AD2" s="142"/>
      <c r="AE2" s="142"/>
      <c r="AF2" s="142"/>
      <c r="AG2" s="142"/>
      <c r="AH2" s="142"/>
    </row>
    <row r="3" spans="1:34" ht="19" x14ac:dyDescent="0.25">
      <c r="A3" s="144" t="s">
        <v>80</v>
      </c>
      <c r="B3" s="144" t="s">
        <v>81</v>
      </c>
      <c r="C3" s="144" t="s">
        <v>82</v>
      </c>
      <c r="D3" s="144"/>
      <c r="E3" s="145"/>
      <c r="F3" s="144"/>
      <c r="G3" s="144"/>
      <c r="H3" s="146" t="s">
        <v>83</v>
      </c>
      <c r="I3" s="147">
        <f>SUM(E5:E29)</f>
        <v>-2589.11</v>
      </c>
      <c r="J3" s="141"/>
      <c r="K3" s="148"/>
      <c r="L3" s="148"/>
      <c r="M3" s="142"/>
      <c r="N3" s="142"/>
      <c r="O3" s="142"/>
      <c r="P3" s="142"/>
      <c r="Q3" s="142"/>
      <c r="R3" s="142"/>
      <c r="S3" s="142"/>
      <c r="T3" s="142"/>
      <c r="U3" s="142"/>
      <c r="V3" s="142"/>
      <c r="W3" s="142"/>
      <c r="X3" s="142"/>
      <c r="Y3" s="142"/>
      <c r="Z3" s="142"/>
      <c r="AA3" s="142"/>
      <c r="AB3" s="142"/>
      <c r="AC3" s="142"/>
      <c r="AD3" s="142"/>
      <c r="AE3" s="142"/>
      <c r="AF3" s="142"/>
      <c r="AG3" s="142"/>
      <c r="AH3" s="142"/>
    </row>
    <row r="4" spans="1:34" ht="19" x14ac:dyDescent="0.25">
      <c r="A4" s="149" t="s">
        <v>26</v>
      </c>
      <c r="B4" s="149" t="s">
        <v>84</v>
      </c>
      <c r="C4" s="149" t="s">
        <v>85</v>
      </c>
      <c r="D4" s="149" t="s">
        <v>86</v>
      </c>
      <c r="E4" s="150" t="s">
        <v>87</v>
      </c>
      <c r="F4" s="149" t="s">
        <v>88</v>
      </c>
      <c r="G4" s="149" t="s">
        <v>89</v>
      </c>
      <c r="H4" s="146" t="s">
        <v>90</v>
      </c>
      <c r="I4" s="147">
        <f>SUM(I2:I3)</f>
        <v>646.88999999999987</v>
      </c>
      <c r="J4" s="141"/>
      <c r="K4" s="148"/>
      <c r="L4" s="148"/>
      <c r="M4" s="142"/>
      <c r="N4" s="142"/>
      <c r="O4" s="142"/>
      <c r="P4" s="142"/>
      <c r="Q4" s="142"/>
      <c r="R4" s="142"/>
      <c r="S4" s="142"/>
      <c r="T4" s="142"/>
      <c r="U4" s="142"/>
      <c r="V4" s="142"/>
      <c r="W4" s="142"/>
      <c r="X4" s="142"/>
      <c r="Y4" s="142"/>
      <c r="Z4" s="142"/>
      <c r="AA4" s="142"/>
      <c r="AB4" s="142"/>
      <c r="AC4" s="142"/>
      <c r="AD4" s="142"/>
      <c r="AE4" s="142"/>
      <c r="AF4" s="142"/>
      <c r="AG4" s="142"/>
      <c r="AH4" s="142"/>
    </row>
    <row r="5" spans="1:34" s="155" customFormat="1" ht="19" x14ac:dyDescent="0.2">
      <c r="A5" s="151" t="s">
        <v>91</v>
      </c>
      <c r="B5" s="151">
        <v>2002814025</v>
      </c>
      <c r="C5" s="152" t="s">
        <v>92</v>
      </c>
      <c r="D5" s="151" t="s">
        <v>93</v>
      </c>
      <c r="E5" s="153">
        <v>-1010.11</v>
      </c>
      <c r="F5" s="151" t="s">
        <v>94</v>
      </c>
      <c r="G5" s="154" t="s">
        <v>95</v>
      </c>
      <c r="H5" s="239" t="s">
        <v>96</v>
      </c>
      <c r="I5" s="240"/>
      <c r="J5" s="141"/>
      <c r="K5" s="148"/>
      <c r="L5" s="148"/>
      <c r="M5" s="142"/>
      <c r="N5" s="142"/>
      <c r="O5" s="142"/>
      <c r="P5" s="142"/>
      <c r="Q5" s="142"/>
      <c r="R5" s="142"/>
      <c r="S5" s="142"/>
      <c r="T5" s="142"/>
      <c r="U5" s="142"/>
      <c r="V5" s="142"/>
      <c r="W5" s="142"/>
      <c r="X5" s="142"/>
      <c r="Y5" s="142"/>
      <c r="Z5" s="142"/>
      <c r="AA5" s="142"/>
      <c r="AB5" s="142"/>
      <c r="AC5" s="142"/>
      <c r="AD5" s="142"/>
      <c r="AE5" s="142"/>
      <c r="AF5" s="142"/>
      <c r="AG5" s="142"/>
      <c r="AH5" s="142"/>
    </row>
    <row r="6" spans="1:34" s="163" customFormat="1" ht="19" x14ac:dyDescent="0.2">
      <c r="A6" s="156" t="s">
        <v>97</v>
      </c>
      <c r="B6" s="157" t="s">
        <v>98</v>
      </c>
      <c r="C6" s="158" t="s">
        <v>99</v>
      </c>
      <c r="D6" s="156" t="s">
        <v>100</v>
      </c>
      <c r="E6" s="159">
        <v>-330</v>
      </c>
      <c r="F6" s="156" t="s">
        <v>101</v>
      </c>
      <c r="G6" s="160" t="s">
        <v>102</v>
      </c>
      <c r="H6" s="161" t="s">
        <v>63</v>
      </c>
      <c r="I6" s="162">
        <v>694</v>
      </c>
      <c r="J6" s="141"/>
      <c r="K6" s="148"/>
      <c r="L6" s="148"/>
      <c r="M6" s="142"/>
      <c r="N6" s="142"/>
      <c r="O6" s="142"/>
      <c r="P6" s="142"/>
      <c r="Q6" s="142"/>
      <c r="R6" s="142"/>
      <c r="S6" s="142"/>
      <c r="T6" s="142"/>
      <c r="U6" s="142"/>
      <c r="V6" s="142"/>
      <c r="W6" s="142"/>
      <c r="X6" s="142"/>
      <c r="Y6" s="142"/>
      <c r="Z6" s="142"/>
      <c r="AA6" s="142"/>
      <c r="AB6" s="142"/>
      <c r="AC6" s="142"/>
      <c r="AD6" s="142"/>
      <c r="AE6" s="142"/>
      <c r="AF6" s="142"/>
      <c r="AG6" s="142"/>
      <c r="AH6" s="142"/>
    </row>
    <row r="7" spans="1:34" s="155" customFormat="1" ht="48" x14ac:dyDescent="0.2">
      <c r="A7" s="164" t="s">
        <v>103</v>
      </c>
      <c r="B7" s="151" t="s">
        <v>104</v>
      </c>
      <c r="C7" s="165" t="s">
        <v>105</v>
      </c>
      <c r="D7" s="151" t="s">
        <v>106</v>
      </c>
      <c r="E7" s="153">
        <v>-102</v>
      </c>
      <c r="F7" s="151" t="s">
        <v>107</v>
      </c>
      <c r="G7" s="166" t="s">
        <v>108</v>
      </c>
      <c r="H7" s="161" t="s">
        <v>64</v>
      </c>
      <c r="I7" s="162">
        <v>669</v>
      </c>
      <c r="J7" s="141"/>
      <c r="K7" s="167"/>
      <c r="L7" s="167"/>
      <c r="M7" s="142"/>
      <c r="N7" s="142"/>
      <c r="O7" s="142"/>
      <c r="P7" s="142"/>
      <c r="Q7" s="142"/>
      <c r="R7" s="142"/>
      <c r="S7" s="142"/>
      <c r="T7" s="142"/>
      <c r="U7" s="142"/>
      <c r="V7" s="142"/>
      <c r="W7" s="142"/>
      <c r="X7" s="142"/>
      <c r="Y7" s="142"/>
      <c r="Z7" s="142"/>
      <c r="AA7" s="142"/>
      <c r="AB7" s="142"/>
      <c r="AC7" s="142"/>
      <c r="AD7" s="142"/>
      <c r="AE7" s="142"/>
      <c r="AF7" s="142"/>
      <c r="AG7" s="142"/>
      <c r="AH7" s="142"/>
    </row>
    <row r="8" spans="1:34" s="163" customFormat="1" ht="19" x14ac:dyDescent="0.2">
      <c r="A8" s="156"/>
      <c r="B8" s="156"/>
      <c r="C8" s="158"/>
      <c r="D8" s="156"/>
      <c r="E8" s="159"/>
      <c r="F8" s="156"/>
      <c r="G8" s="160"/>
      <c r="H8" s="161" t="s">
        <v>65</v>
      </c>
      <c r="I8" s="162">
        <v>569</v>
      </c>
      <c r="J8" s="141"/>
      <c r="K8" s="148"/>
      <c r="L8" s="148"/>
      <c r="M8" s="142"/>
      <c r="N8" s="142"/>
      <c r="O8" s="142"/>
      <c r="P8" s="142"/>
      <c r="Q8" s="142"/>
      <c r="R8" s="142"/>
      <c r="S8" s="142"/>
      <c r="T8" s="142"/>
      <c r="U8" s="142"/>
      <c r="V8" s="142"/>
      <c r="W8" s="142"/>
      <c r="X8" s="142"/>
      <c r="Y8" s="142"/>
      <c r="Z8" s="142"/>
      <c r="AA8" s="142"/>
      <c r="AB8" s="142"/>
      <c r="AC8" s="142"/>
      <c r="AD8" s="142"/>
      <c r="AE8" s="142"/>
      <c r="AF8" s="142"/>
      <c r="AG8" s="142"/>
      <c r="AH8" s="142"/>
    </row>
    <row r="9" spans="1:34" s="155" customFormat="1" ht="19" x14ac:dyDescent="0.2">
      <c r="A9" s="151" t="s">
        <v>109</v>
      </c>
      <c r="B9" s="151" t="s">
        <v>110</v>
      </c>
      <c r="C9" s="152" t="s">
        <v>111</v>
      </c>
      <c r="D9" s="151" t="s">
        <v>112</v>
      </c>
      <c r="E9" s="153">
        <v>-80</v>
      </c>
      <c r="F9" s="151" t="s">
        <v>113</v>
      </c>
      <c r="G9" s="154"/>
      <c r="H9" s="161" t="s">
        <v>67</v>
      </c>
      <c r="I9" s="162">
        <v>700</v>
      </c>
      <c r="J9" s="141"/>
      <c r="K9" s="148"/>
      <c r="L9" s="148"/>
      <c r="M9" s="142"/>
      <c r="N9" s="142"/>
      <c r="O9" s="142"/>
      <c r="P9" s="142"/>
      <c r="Q9" s="142"/>
      <c r="R9" s="142"/>
      <c r="S9" s="142"/>
      <c r="T9" s="142"/>
      <c r="U9" s="142"/>
      <c r="V9" s="142"/>
      <c r="W9" s="142"/>
      <c r="X9" s="142"/>
      <c r="Y9" s="142"/>
      <c r="Z9" s="142"/>
      <c r="AA9" s="142"/>
      <c r="AB9" s="142"/>
      <c r="AC9" s="142"/>
      <c r="AD9" s="142"/>
      <c r="AE9" s="142"/>
      <c r="AF9" s="142"/>
      <c r="AG9" s="142"/>
      <c r="AH9" s="142"/>
    </row>
    <row r="10" spans="1:34" s="163" customFormat="1" ht="19" x14ac:dyDescent="0.2">
      <c r="A10" s="156"/>
      <c r="B10" s="156"/>
      <c r="C10" s="158"/>
      <c r="D10" s="156"/>
      <c r="E10" s="159"/>
      <c r="F10" s="156"/>
      <c r="G10" s="160"/>
      <c r="H10" s="161" t="s">
        <v>66</v>
      </c>
      <c r="I10" s="162">
        <v>604</v>
      </c>
      <c r="J10" s="141"/>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row>
    <row r="11" spans="1:34" s="155" customFormat="1" ht="19" x14ac:dyDescent="0.2">
      <c r="A11" s="151"/>
      <c r="B11" s="151"/>
      <c r="C11" s="152"/>
      <c r="D11" s="151"/>
      <c r="E11" s="153"/>
      <c r="F11" s="151"/>
      <c r="G11" s="168"/>
      <c r="H11" s="161">
        <v>1118</v>
      </c>
      <c r="I11" s="161">
        <v>0</v>
      </c>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row>
    <row r="12" spans="1:34" s="163" customFormat="1" ht="64" x14ac:dyDescent="0.2">
      <c r="A12" s="156" t="s">
        <v>114</v>
      </c>
      <c r="B12" s="169">
        <v>27366</v>
      </c>
      <c r="C12" s="170" t="s">
        <v>115</v>
      </c>
      <c r="D12" s="156" t="s">
        <v>116</v>
      </c>
      <c r="E12" s="159">
        <v>-95</v>
      </c>
      <c r="F12" s="156" t="s">
        <v>117</v>
      </c>
      <c r="G12" s="171" t="s">
        <v>118</v>
      </c>
      <c r="H12" s="141"/>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row>
    <row r="13" spans="1:34" s="155" customFormat="1" x14ac:dyDescent="0.2">
      <c r="A13" s="151"/>
      <c r="B13" s="151"/>
      <c r="C13" s="152"/>
      <c r="D13" s="151"/>
      <c r="E13" s="153"/>
      <c r="F13" s="151"/>
      <c r="G13" s="168"/>
      <c r="H13" s="141"/>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row>
    <row r="14" spans="1:34" s="163" customFormat="1" ht="48" x14ac:dyDescent="0.2">
      <c r="A14" s="156" t="s">
        <v>119</v>
      </c>
      <c r="B14" s="156" t="s">
        <v>120</v>
      </c>
      <c r="C14" s="158" t="s">
        <v>121</v>
      </c>
      <c r="D14" s="156" t="s">
        <v>122</v>
      </c>
      <c r="E14" s="159">
        <v>-300</v>
      </c>
      <c r="F14" s="172"/>
      <c r="G14" s="173" t="s">
        <v>123</v>
      </c>
      <c r="H14" s="174"/>
      <c r="I14" s="175"/>
      <c r="J14" s="175"/>
      <c r="K14" s="175"/>
      <c r="L14" s="175"/>
      <c r="M14" s="142"/>
      <c r="N14" s="142"/>
      <c r="O14" s="142"/>
      <c r="P14" s="142"/>
      <c r="Q14" s="142"/>
      <c r="R14" s="142"/>
      <c r="S14" s="142"/>
      <c r="T14" s="142"/>
      <c r="U14" s="142"/>
      <c r="V14" s="142"/>
      <c r="W14" s="142"/>
      <c r="X14" s="142"/>
      <c r="Y14" s="142"/>
      <c r="Z14" s="142"/>
      <c r="AA14" s="142"/>
      <c r="AB14" s="142"/>
      <c r="AC14" s="142"/>
      <c r="AD14" s="142"/>
      <c r="AE14" s="142"/>
      <c r="AF14" s="142"/>
      <c r="AG14" s="142"/>
      <c r="AH14" s="142"/>
    </row>
    <row r="15" spans="1:34" s="155" customFormat="1" x14ac:dyDescent="0.2">
      <c r="A15" s="151"/>
      <c r="B15" s="151"/>
      <c r="C15" s="152"/>
      <c r="D15" s="151"/>
      <c r="E15" s="153"/>
      <c r="F15" s="151"/>
      <c r="G15" s="168"/>
      <c r="H15" s="141"/>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row>
    <row r="16" spans="1:34" s="163" customFormat="1" x14ac:dyDescent="0.2">
      <c r="A16" s="156"/>
      <c r="B16" s="156"/>
      <c r="C16" s="158"/>
      <c r="D16" s="156"/>
      <c r="E16" s="159"/>
      <c r="F16" s="156"/>
      <c r="G16" s="176"/>
      <c r="H16" s="141"/>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row>
    <row r="17" spans="1:35" s="155" customFormat="1" x14ac:dyDescent="0.2">
      <c r="A17" s="151" t="s">
        <v>124</v>
      </c>
      <c r="B17" s="151"/>
      <c r="C17" s="152"/>
      <c r="D17" s="151"/>
      <c r="E17" s="153">
        <v>-100</v>
      </c>
      <c r="F17" s="151"/>
      <c r="G17" s="168" t="s">
        <v>125</v>
      </c>
      <c r="H17" s="141"/>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row>
    <row r="18" spans="1:35" s="163" customFormat="1" x14ac:dyDescent="0.2">
      <c r="A18" s="156"/>
      <c r="B18" s="156"/>
      <c r="C18" s="158"/>
      <c r="D18" s="156"/>
      <c r="E18" s="159"/>
      <c r="F18" s="156"/>
      <c r="G18" s="176"/>
      <c r="H18" s="141"/>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row>
    <row r="19" spans="1:35" s="155" customFormat="1" x14ac:dyDescent="0.2">
      <c r="A19" s="151" t="s">
        <v>126</v>
      </c>
      <c r="B19" s="151" t="s">
        <v>127</v>
      </c>
      <c r="C19" s="152" t="s">
        <v>128</v>
      </c>
      <c r="D19" s="151"/>
      <c r="E19" s="153">
        <v>-98</v>
      </c>
      <c r="F19" s="151"/>
      <c r="G19" s="168" t="s">
        <v>129</v>
      </c>
      <c r="H19" s="141"/>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row>
    <row r="20" spans="1:35" s="163" customFormat="1" x14ac:dyDescent="0.2">
      <c r="A20" s="156" t="s">
        <v>130</v>
      </c>
      <c r="B20" s="156" t="s">
        <v>131</v>
      </c>
      <c r="C20" s="158" t="s">
        <v>128</v>
      </c>
      <c r="D20" s="156"/>
      <c r="E20" s="159">
        <v>-124</v>
      </c>
      <c r="F20" s="156"/>
      <c r="G20" s="176" t="s">
        <v>132</v>
      </c>
      <c r="H20" s="141"/>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row>
    <row r="21" spans="1:35" s="155" customFormat="1" x14ac:dyDescent="0.2">
      <c r="A21" s="151" t="s">
        <v>133</v>
      </c>
      <c r="B21" s="151"/>
      <c r="C21" s="152" t="s">
        <v>134</v>
      </c>
      <c r="D21" s="151"/>
      <c r="E21" s="153">
        <v>-100</v>
      </c>
      <c r="F21" s="151"/>
      <c r="G21" s="168"/>
      <c r="H21" s="141"/>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row>
    <row r="22" spans="1:35" s="163" customFormat="1" x14ac:dyDescent="0.2">
      <c r="A22" s="156"/>
      <c r="B22" s="156"/>
      <c r="C22" s="158"/>
      <c r="D22" s="156"/>
      <c r="E22" s="159"/>
      <c r="F22" s="156"/>
      <c r="G22" s="176"/>
      <c r="H22" s="141"/>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row>
    <row r="23" spans="1:35" s="155" customFormat="1" x14ac:dyDescent="0.2">
      <c r="A23" s="151" t="s">
        <v>135</v>
      </c>
      <c r="B23" s="151"/>
      <c r="C23" s="152" t="s">
        <v>136</v>
      </c>
      <c r="D23" s="151"/>
      <c r="E23" s="153">
        <v>-100</v>
      </c>
      <c r="F23" s="151"/>
      <c r="G23" s="168"/>
      <c r="H23" s="141"/>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row>
    <row r="24" spans="1:35" s="163" customFormat="1" x14ac:dyDescent="0.2">
      <c r="A24" s="156"/>
      <c r="B24" s="156"/>
      <c r="C24" s="158"/>
      <c r="D24" s="156"/>
      <c r="E24" s="159"/>
      <c r="F24" s="156"/>
      <c r="G24" s="176"/>
      <c r="H24" s="141"/>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row>
    <row r="25" spans="1:35" s="155" customFormat="1" x14ac:dyDescent="0.2">
      <c r="A25" s="151"/>
      <c r="B25" s="151"/>
      <c r="C25" s="177"/>
      <c r="D25" s="151"/>
      <c r="E25" s="153"/>
      <c r="F25" s="151"/>
      <c r="G25" s="178"/>
      <c r="H25" s="141"/>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row>
    <row r="26" spans="1:35" s="163" customFormat="1" x14ac:dyDescent="0.2">
      <c r="A26" s="179" t="s">
        <v>137</v>
      </c>
      <c r="B26" s="179"/>
      <c r="C26" s="180" t="s">
        <v>138</v>
      </c>
      <c r="D26" s="179"/>
      <c r="E26" s="181">
        <v>-100</v>
      </c>
      <c r="F26" s="179"/>
      <c r="G26" s="182"/>
      <c r="H26" s="141"/>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row>
    <row r="27" spans="1:35" s="184" customFormat="1" x14ac:dyDescent="0.2">
      <c r="A27" s="151" t="s">
        <v>139</v>
      </c>
      <c r="B27" s="151"/>
      <c r="C27" s="152" t="s">
        <v>138</v>
      </c>
      <c r="D27" s="151"/>
      <c r="E27" s="153">
        <v>-50</v>
      </c>
      <c r="F27" s="151"/>
      <c r="G27" s="168"/>
      <c r="H27" s="141"/>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83"/>
    </row>
    <row r="28" spans="1:35" s="186" customFormat="1" x14ac:dyDescent="0.2">
      <c r="A28" s="156"/>
      <c r="B28" s="156"/>
      <c r="C28" s="158"/>
      <c r="D28" s="156"/>
      <c r="E28" s="159"/>
      <c r="F28" s="156"/>
      <c r="G28" s="176"/>
      <c r="H28" s="141"/>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85"/>
    </row>
    <row r="29" spans="1:35" s="155" customFormat="1" x14ac:dyDescent="0.2">
      <c r="A29" s="187" t="s">
        <v>140</v>
      </c>
      <c r="B29" s="187" t="s">
        <v>141</v>
      </c>
      <c r="C29" s="188" t="s">
        <v>142</v>
      </c>
      <c r="D29" s="187" t="s">
        <v>143</v>
      </c>
      <c r="E29" s="189"/>
      <c r="F29" s="187"/>
      <c r="G29" s="190" t="s">
        <v>144</v>
      </c>
      <c r="H29" s="141"/>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row>
    <row r="30" spans="1:35" ht="28" customHeight="1" x14ac:dyDescent="0.25">
      <c r="A30" s="143" t="s">
        <v>145</v>
      </c>
      <c r="B30" s="143"/>
      <c r="C30" s="143"/>
      <c r="D30" s="144"/>
      <c r="E30" s="145"/>
      <c r="F30" s="144"/>
      <c r="G30" s="144"/>
      <c r="H30" s="241" t="s">
        <v>77</v>
      </c>
      <c r="I30" s="2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row>
    <row r="31" spans="1:35" ht="19" x14ac:dyDescent="0.25">
      <c r="A31" s="144"/>
      <c r="B31" s="144"/>
      <c r="C31" s="144"/>
      <c r="D31" s="144"/>
      <c r="E31" s="145"/>
      <c r="F31" s="144"/>
      <c r="G31" s="144"/>
      <c r="H31" s="191" t="s">
        <v>146</v>
      </c>
      <c r="I31" s="19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row>
    <row r="32" spans="1:35" ht="19" x14ac:dyDescent="0.25">
      <c r="A32" s="149" t="s">
        <v>26</v>
      </c>
      <c r="B32" s="149" t="s">
        <v>84</v>
      </c>
      <c r="C32" s="149" t="s">
        <v>85</v>
      </c>
      <c r="D32" s="149" t="s">
        <v>86</v>
      </c>
      <c r="E32" s="150" t="s">
        <v>87</v>
      </c>
      <c r="F32" s="149" t="s">
        <v>88</v>
      </c>
      <c r="G32" s="149" t="s">
        <v>89</v>
      </c>
      <c r="H32" s="191" t="s">
        <v>83</v>
      </c>
      <c r="I32" s="19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row>
    <row r="33" spans="1:34" ht="19" x14ac:dyDescent="0.2">
      <c r="A33" s="151" t="s">
        <v>147</v>
      </c>
      <c r="B33" s="151"/>
      <c r="C33" s="152" t="s">
        <v>148</v>
      </c>
      <c r="D33" s="151"/>
      <c r="E33" s="153">
        <v>-14.79</v>
      </c>
      <c r="F33" s="151"/>
      <c r="G33" s="154" t="s">
        <v>149</v>
      </c>
      <c r="H33" s="161"/>
      <c r="I33" s="161"/>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row>
    <row r="34" spans="1:34" ht="19" x14ac:dyDescent="0.2">
      <c r="A34" s="156"/>
      <c r="B34" s="157"/>
      <c r="C34" s="158"/>
      <c r="D34" s="156"/>
      <c r="E34" s="159"/>
      <c r="F34" s="156"/>
      <c r="G34" s="160"/>
      <c r="H34" s="161"/>
      <c r="I34" s="161"/>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row>
    <row r="35" spans="1:34" ht="19" x14ac:dyDescent="0.2">
      <c r="A35" s="164"/>
      <c r="B35" s="151"/>
      <c r="C35" s="165"/>
      <c r="D35" s="151"/>
      <c r="E35" s="153"/>
      <c r="F35" s="151"/>
      <c r="G35" s="166"/>
      <c r="H35" s="161"/>
      <c r="I35" s="161"/>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row>
    <row r="36" spans="1:34" ht="19" x14ac:dyDescent="0.2">
      <c r="A36" s="156"/>
      <c r="B36" s="156"/>
      <c r="C36" s="158"/>
      <c r="D36" s="156"/>
      <c r="E36" s="159"/>
      <c r="F36" s="156"/>
      <c r="G36" s="160"/>
      <c r="H36" s="161"/>
      <c r="I36" s="161"/>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row>
    <row r="37" spans="1:34" ht="19" x14ac:dyDescent="0.2">
      <c r="A37" s="151"/>
      <c r="B37" s="151"/>
      <c r="C37" s="152"/>
      <c r="D37" s="151"/>
      <c r="E37" s="153"/>
      <c r="F37" s="151"/>
      <c r="G37" s="154"/>
      <c r="H37" s="161"/>
      <c r="I37" s="161"/>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row>
    <row r="38" spans="1:34" ht="19" x14ac:dyDescent="0.2">
      <c r="A38" s="156"/>
      <c r="B38" s="156"/>
      <c r="C38" s="158"/>
      <c r="D38" s="156"/>
      <c r="E38" s="159"/>
      <c r="F38" s="156"/>
      <c r="G38" s="160"/>
      <c r="H38" s="161"/>
      <c r="I38" s="161"/>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row>
    <row r="39" spans="1:34" s="197" customFormat="1" x14ac:dyDescent="0.2">
      <c r="A39" s="193"/>
      <c r="B39" s="193"/>
      <c r="C39" s="194"/>
      <c r="D39" s="193"/>
      <c r="E39" s="195"/>
      <c r="F39" s="193"/>
      <c r="G39" s="196"/>
      <c r="H39" s="141"/>
      <c r="I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row>
    <row r="40" spans="1:34" ht="34" x14ac:dyDescent="0.2">
      <c r="A40" s="138" t="s">
        <v>150</v>
      </c>
      <c r="B40" s="139"/>
      <c r="C40" s="139"/>
      <c r="D40" s="139"/>
      <c r="E40" s="140"/>
      <c r="F40" s="139"/>
      <c r="G40" s="139"/>
      <c r="H40" s="243" t="s">
        <v>77</v>
      </c>
      <c r="I40" s="244"/>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row>
    <row r="41" spans="1:34" ht="21" x14ac:dyDescent="0.25">
      <c r="A41" s="143"/>
      <c r="B41" s="143"/>
      <c r="C41" s="143"/>
      <c r="D41" s="144"/>
      <c r="E41" s="145"/>
      <c r="F41" s="144"/>
      <c r="G41" s="144"/>
      <c r="H41" s="191" t="s">
        <v>79</v>
      </c>
      <c r="I41" s="192">
        <f>SUM(I44:I49)</f>
        <v>2500</v>
      </c>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row>
    <row r="42" spans="1:34" ht="19" x14ac:dyDescent="0.25">
      <c r="A42" s="144"/>
      <c r="B42" s="144"/>
      <c r="C42" s="144"/>
      <c r="D42" s="144"/>
      <c r="E42" s="145"/>
      <c r="F42" s="144"/>
      <c r="G42" s="144"/>
      <c r="H42" s="191" t="s">
        <v>83</v>
      </c>
      <c r="I42" s="192">
        <f>SUM(E44:E69)</f>
        <v>-719.8</v>
      </c>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row>
    <row r="43" spans="1:34" ht="19" x14ac:dyDescent="0.25">
      <c r="A43" s="149" t="s">
        <v>26</v>
      </c>
      <c r="B43" s="149" t="s">
        <v>84</v>
      </c>
      <c r="C43" s="149" t="s">
        <v>85</v>
      </c>
      <c r="D43" s="149" t="s">
        <v>86</v>
      </c>
      <c r="E43" s="150" t="s">
        <v>87</v>
      </c>
      <c r="F43" s="149" t="s">
        <v>88</v>
      </c>
      <c r="G43" s="149" t="s">
        <v>89</v>
      </c>
      <c r="H43" s="191" t="s">
        <v>151</v>
      </c>
      <c r="I43" s="192">
        <f>SUM(I41:I42)</f>
        <v>1780.2</v>
      </c>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row>
    <row r="44" spans="1:34" ht="19" x14ac:dyDescent="0.2">
      <c r="A44" s="151"/>
      <c r="B44" s="151"/>
      <c r="C44" s="152"/>
      <c r="D44" s="151"/>
      <c r="E44" s="153"/>
      <c r="F44" s="151"/>
      <c r="G44" s="154"/>
      <c r="H44" s="239" t="s">
        <v>152</v>
      </c>
      <c r="I44" s="240"/>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row>
    <row r="45" spans="1:34" ht="19" x14ac:dyDescent="0.2">
      <c r="A45" s="156" t="s">
        <v>153</v>
      </c>
      <c r="B45" s="157"/>
      <c r="C45" s="158"/>
      <c r="D45" s="156"/>
      <c r="E45" s="159">
        <v>-100</v>
      </c>
      <c r="F45" s="156"/>
      <c r="G45" s="160"/>
      <c r="H45" s="161" t="s">
        <v>154</v>
      </c>
      <c r="I45" s="161">
        <v>2000</v>
      </c>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row>
    <row r="46" spans="1:34" ht="19" x14ac:dyDescent="0.2">
      <c r="A46" s="164"/>
      <c r="B46" s="151"/>
      <c r="C46" s="165"/>
      <c r="D46" s="151"/>
      <c r="E46" s="153"/>
      <c r="F46" s="151"/>
      <c r="G46" s="166"/>
      <c r="H46" s="161" t="s">
        <v>155</v>
      </c>
      <c r="I46" s="161">
        <v>500</v>
      </c>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row>
    <row r="47" spans="1:34" ht="19" x14ac:dyDescent="0.2">
      <c r="A47" s="156" t="s">
        <v>156</v>
      </c>
      <c r="B47" s="156"/>
      <c r="C47" s="158"/>
      <c r="D47" s="156"/>
      <c r="E47" s="159">
        <v>-133</v>
      </c>
      <c r="F47" s="156"/>
      <c r="G47" s="160"/>
      <c r="H47" s="161"/>
      <c r="I47" s="161"/>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row>
    <row r="48" spans="1:34" ht="19" x14ac:dyDescent="0.2">
      <c r="A48" s="151" t="s">
        <v>157</v>
      </c>
      <c r="B48" s="151" t="s">
        <v>158</v>
      </c>
      <c r="C48" s="152" t="s">
        <v>159</v>
      </c>
      <c r="D48" s="151"/>
      <c r="E48" s="153">
        <v>-140</v>
      </c>
      <c r="F48" s="151"/>
      <c r="G48" s="154" t="s">
        <v>160</v>
      </c>
      <c r="H48" s="161"/>
      <c r="I48" s="161"/>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row>
    <row r="49" spans="1:34" ht="19" x14ac:dyDescent="0.2">
      <c r="A49" s="156" t="s">
        <v>147</v>
      </c>
      <c r="B49" s="156"/>
      <c r="C49" s="158" t="s">
        <v>161</v>
      </c>
      <c r="D49" s="156"/>
      <c r="E49" s="159">
        <v>-21.8</v>
      </c>
      <c r="F49" s="156"/>
      <c r="G49" s="160" t="s">
        <v>162</v>
      </c>
      <c r="H49" s="161"/>
      <c r="I49" s="161"/>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row>
    <row r="50" spans="1:34" x14ac:dyDescent="0.2">
      <c r="A50" s="151" t="s">
        <v>163</v>
      </c>
      <c r="B50" s="151"/>
      <c r="C50" s="152"/>
      <c r="D50" s="151"/>
      <c r="E50" s="153">
        <v>-150</v>
      </c>
      <c r="F50" s="151"/>
      <c r="G50" s="168"/>
      <c r="H50" s="141"/>
      <c r="I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row>
    <row r="51" spans="1:34" x14ac:dyDescent="0.2">
      <c r="A51" s="156" t="s">
        <v>164</v>
      </c>
      <c r="B51" s="169"/>
      <c r="C51" s="170"/>
      <c r="D51" s="156"/>
      <c r="E51" s="159">
        <v>-175</v>
      </c>
      <c r="F51" s="156"/>
      <c r="G51" s="171"/>
      <c r="H51" s="141"/>
      <c r="I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row>
    <row r="52" spans="1:34" x14ac:dyDescent="0.2">
      <c r="A52" s="151"/>
      <c r="B52" s="151"/>
      <c r="C52" s="152"/>
      <c r="D52" s="151"/>
      <c r="E52" s="153"/>
      <c r="F52" s="151"/>
      <c r="G52" s="168"/>
      <c r="H52" s="141"/>
      <c r="I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row>
    <row r="53" spans="1:34" x14ac:dyDescent="0.2">
      <c r="A53" s="156"/>
      <c r="B53" s="156"/>
      <c r="C53" s="158"/>
      <c r="D53" s="156"/>
      <c r="E53" s="159"/>
      <c r="F53" s="172"/>
      <c r="G53" s="173"/>
      <c r="H53" s="174"/>
      <c r="I53" s="175"/>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row>
    <row r="54" spans="1:34" x14ac:dyDescent="0.2">
      <c r="A54" s="151"/>
      <c r="B54" s="151"/>
      <c r="C54" s="152"/>
      <c r="D54" s="151"/>
      <c r="E54" s="153"/>
      <c r="F54" s="151"/>
      <c r="G54" s="168"/>
      <c r="H54" s="141"/>
      <c r="I54" s="142"/>
    </row>
    <row r="55" spans="1:34" x14ac:dyDescent="0.2">
      <c r="A55" s="156"/>
      <c r="B55" s="156"/>
      <c r="C55" s="158"/>
      <c r="D55" s="156"/>
      <c r="E55" s="159"/>
      <c r="F55" s="156"/>
      <c r="G55" s="176"/>
      <c r="H55" s="141"/>
      <c r="I55" s="142"/>
    </row>
    <row r="56" spans="1:34" x14ac:dyDescent="0.2">
      <c r="A56" s="151"/>
      <c r="B56" s="151"/>
      <c r="C56" s="152"/>
      <c r="D56" s="151"/>
      <c r="E56" s="153"/>
      <c r="F56" s="151"/>
      <c r="G56" s="168"/>
      <c r="H56" s="141"/>
      <c r="I56" s="142"/>
    </row>
    <row r="57" spans="1:34" x14ac:dyDescent="0.2">
      <c r="A57" s="156"/>
      <c r="B57" s="156"/>
      <c r="C57" s="158"/>
      <c r="D57" s="156"/>
      <c r="E57" s="159"/>
      <c r="F57" s="156"/>
      <c r="G57" s="176"/>
      <c r="H57" s="141"/>
      <c r="I57" s="142"/>
    </row>
    <row r="58" spans="1:34" x14ac:dyDescent="0.2">
      <c r="A58" s="151"/>
      <c r="B58" s="151"/>
      <c r="C58" s="152"/>
      <c r="D58" s="151"/>
      <c r="E58" s="153"/>
      <c r="F58" s="151"/>
      <c r="G58" s="168"/>
      <c r="H58" s="141"/>
      <c r="I58" s="142"/>
    </row>
    <row r="59" spans="1:34" x14ac:dyDescent="0.2">
      <c r="A59" s="156"/>
      <c r="B59" s="156"/>
      <c r="C59" s="158"/>
      <c r="D59" s="156"/>
      <c r="E59" s="159"/>
      <c r="F59" s="156"/>
      <c r="G59" s="176"/>
      <c r="H59" s="141"/>
      <c r="I59" s="142"/>
    </row>
    <row r="60" spans="1:34" x14ac:dyDescent="0.2">
      <c r="A60" s="151"/>
      <c r="B60" s="151"/>
      <c r="C60" s="152"/>
      <c r="D60" s="151"/>
      <c r="E60" s="153"/>
      <c r="F60" s="151"/>
      <c r="G60" s="168"/>
      <c r="H60" s="141"/>
      <c r="I60" s="142"/>
    </row>
    <row r="61" spans="1:34" x14ac:dyDescent="0.2">
      <c r="A61" s="156"/>
      <c r="B61" s="156"/>
      <c r="C61" s="158"/>
      <c r="D61" s="156"/>
      <c r="E61" s="159"/>
      <c r="F61" s="156"/>
      <c r="G61" s="176"/>
      <c r="H61" s="141"/>
      <c r="I61" s="142"/>
    </row>
    <row r="62" spans="1:34" x14ac:dyDescent="0.2">
      <c r="A62" s="151"/>
      <c r="B62" s="151"/>
      <c r="C62" s="152"/>
      <c r="D62" s="151"/>
      <c r="E62" s="153"/>
      <c r="F62" s="151"/>
      <c r="G62" s="168"/>
      <c r="H62" s="141"/>
      <c r="I62" s="142"/>
    </row>
    <row r="63" spans="1:34" x14ac:dyDescent="0.2">
      <c r="A63" s="156"/>
      <c r="B63" s="156"/>
      <c r="C63" s="158"/>
      <c r="D63" s="156"/>
      <c r="E63" s="159"/>
      <c r="F63" s="156"/>
      <c r="G63" s="176"/>
      <c r="H63" s="141"/>
      <c r="I63" s="142"/>
    </row>
    <row r="64" spans="1:34" x14ac:dyDescent="0.2">
      <c r="A64" s="151"/>
      <c r="B64" s="151"/>
      <c r="C64" s="177"/>
      <c r="D64" s="151"/>
      <c r="E64" s="153"/>
      <c r="F64" s="151"/>
      <c r="G64" s="178"/>
      <c r="H64" s="141"/>
      <c r="I64" s="142"/>
    </row>
    <row r="65" spans="1:9" x14ac:dyDescent="0.2">
      <c r="A65" s="179"/>
      <c r="B65" s="179"/>
      <c r="C65" s="180"/>
      <c r="D65" s="179"/>
      <c r="E65" s="181"/>
      <c r="F65" s="179"/>
      <c r="G65" s="182"/>
      <c r="H65" s="141"/>
      <c r="I65" s="142"/>
    </row>
    <row r="66" spans="1:9" x14ac:dyDescent="0.2">
      <c r="A66" s="151"/>
      <c r="B66" s="151"/>
      <c r="C66" s="152"/>
      <c r="D66" s="151"/>
      <c r="E66" s="153"/>
      <c r="F66" s="151"/>
      <c r="G66" s="168"/>
      <c r="H66" s="141"/>
      <c r="I66" s="142"/>
    </row>
    <row r="67" spans="1:9" x14ac:dyDescent="0.2">
      <c r="A67" s="156"/>
      <c r="B67" s="156"/>
      <c r="C67" s="158"/>
      <c r="D67" s="156"/>
      <c r="E67" s="159"/>
      <c r="F67" s="156"/>
      <c r="G67" s="176"/>
      <c r="H67" s="141"/>
      <c r="I67" s="142"/>
    </row>
    <row r="68" spans="1:9" x14ac:dyDescent="0.2">
      <c r="A68" s="187"/>
      <c r="B68" s="187"/>
      <c r="C68" s="188"/>
      <c r="D68" s="187"/>
      <c r="E68" s="189"/>
      <c r="F68" s="187"/>
      <c r="G68" s="190"/>
      <c r="H68" s="141"/>
      <c r="I68" s="142"/>
    </row>
  </sheetData>
  <mergeCells count="5">
    <mergeCell ref="H1:I1"/>
    <mergeCell ref="H5:I5"/>
    <mergeCell ref="H30:I30"/>
    <mergeCell ref="H40:I40"/>
    <mergeCell ref="H44:I44"/>
  </mergeCells>
  <hyperlinks>
    <hyperlink ref="C29"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6"/>
  <sheetViews>
    <sheetView workbookViewId="0">
      <pane ySplit="5" topLeftCell="A6" activePane="bottomLeft" state="frozen"/>
      <selection pane="bottomLeft" activeCell="H5" sqref="H5"/>
    </sheetView>
  </sheetViews>
  <sheetFormatPr baseColWidth="10" defaultRowHeight="16" x14ac:dyDescent="0.2"/>
  <cols>
    <col min="1" max="1" width="13" style="84" customWidth="1"/>
    <col min="2" max="3" width="13" style="83" customWidth="1"/>
    <col min="4" max="5" width="10.83203125" style="83"/>
    <col min="6" max="6" width="13.83203125" style="83" customWidth="1"/>
    <col min="7" max="7" width="13.33203125" style="83" customWidth="1"/>
    <col min="8" max="16384" width="10.83203125" style="83"/>
  </cols>
  <sheetData>
    <row r="1" spans="1:8" x14ac:dyDescent="0.2">
      <c r="A1" s="86" t="s">
        <v>54</v>
      </c>
      <c r="B1" s="87" t="s">
        <v>53</v>
      </c>
      <c r="C1" s="87" t="s">
        <v>55</v>
      </c>
      <c r="D1" s="87" t="s">
        <v>57</v>
      </c>
    </row>
    <row r="2" spans="1:8" x14ac:dyDescent="0.2">
      <c r="A2" s="88">
        <f>'Cash Flow'!B7</f>
        <v>20</v>
      </c>
      <c r="B2" s="93">
        <f>'Cash Flow'!B6</f>
        <v>5.9</v>
      </c>
      <c r="C2" s="88">
        <f>A2*12</f>
        <v>240</v>
      </c>
      <c r="D2" s="89">
        <f>B2*0.01/12</f>
        <v>4.9166666666666673E-3</v>
      </c>
      <c r="H2" s="83">
        <v>0</v>
      </c>
    </row>
    <row r="3" spans="1:8" x14ac:dyDescent="0.2">
      <c r="A3" s="83"/>
      <c r="H3" s="83">
        <v>1107</v>
      </c>
    </row>
    <row r="4" spans="1:8" x14ac:dyDescent="0.2">
      <c r="A4" s="86" t="s">
        <v>6</v>
      </c>
      <c r="B4" s="87" t="s">
        <v>52</v>
      </c>
      <c r="C4" s="87" t="s">
        <v>49</v>
      </c>
      <c r="D4" s="87" t="s">
        <v>48</v>
      </c>
      <c r="E4" s="87" t="s">
        <v>50</v>
      </c>
      <c r="F4" s="87" t="s">
        <v>51</v>
      </c>
      <c r="H4" s="83">
        <f>SUM(H2:H3)</f>
        <v>1107</v>
      </c>
    </row>
    <row r="5" spans="1:8" x14ac:dyDescent="0.2">
      <c r="A5" s="86"/>
      <c r="B5" s="87">
        <f>SUM(B6:B366)</f>
        <v>0</v>
      </c>
      <c r="C5" s="87">
        <f>SUM(C6:C366)</f>
        <v>0</v>
      </c>
      <c r="D5" s="87">
        <f>SUM(D6:D366)</f>
        <v>0</v>
      </c>
      <c r="E5" s="87"/>
      <c r="F5" s="87"/>
    </row>
    <row r="6" spans="1:8" x14ac:dyDescent="0.2">
      <c r="A6" s="90">
        <v>0</v>
      </c>
      <c r="B6" s="91"/>
      <c r="C6" s="92"/>
      <c r="D6" s="91"/>
      <c r="E6" s="92">
        <f>'Cash Flow'!B5</f>
        <v>0</v>
      </c>
      <c r="F6" s="91"/>
    </row>
    <row r="7" spans="1:8" x14ac:dyDescent="0.2">
      <c r="A7" s="90">
        <v>1</v>
      </c>
      <c r="B7" s="91">
        <f t="shared" ref="B7:B70" si="0">IF(E6&lt;-PMT(D$2,C$2,E$6),E6*(1+D$2),-PMT(D$2,C$2,E$6))</f>
        <v>0</v>
      </c>
      <c r="C7" s="92">
        <f>E6*D$2</f>
        <v>0</v>
      </c>
      <c r="D7" s="91">
        <f>B7-C7+F7</f>
        <v>0</v>
      </c>
      <c r="E7" s="92">
        <f>E6-D7</f>
        <v>0</v>
      </c>
      <c r="F7" s="91"/>
    </row>
    <row r="8" spans="1:8" x14ac:dyDescent="0.2">
      <c r="A8" s="90">
        <v>2</v>
      </c>
      <c r="B8" s="91">
        <f t="shared" si="0"/>
        <v>0</v>
      </c>
      <c r="C8" s="92">
        <f t="shared" ref="C8:C71" si="1">E7*D$2</f>
        <v>0</v>
      </c>
      <c r="D8" s="91">
        <f t="shared" ref="D8:D71" si="2">B8-C8+F8</f>
        <v>0</v>
      </c>
      <c r="E8" s="92">
        <f t="shared" ref="E8:E71" si="3">E7-D8</f>
        <v>0</v>
      </c>
      <c r="F8" s="91"/>
    </row>
    <row r="9" spans="1:8" x14ac:dyDescent="0.2">
      <c r="A9" s="90">
        <v>3</v>
      </c>
      <c r="B9" s="91">
        <f t="shared" si="0"/>
        <v>0</v>
      </c>
      <c r="C9" s="92">
        <f t="shared" si="1"/>
        <v>0</v>
      </c>
      <c r="D9" s="91">
        <f t="shared" si="2"/>
        <v>0</v>
      </c>
      <c r="E9" s="92">
        <f t="shared" si="3"/>
        <v>0</v>
      </c>
      <c r="F9" s="91"/>
    </row>
    <row r="10" spans="1:8" x14ac:dyDescent="0.2">
      <c r="A10" s="90">
        <v>4</v>
      </c>
      <c r="B10" s="91">
        <f t="shared" si="0"/>
        <v>0</v>
      </c>
      <c r="C10" s="92">
        <f t="shared" si="1"/>
        <v>0</v>
      </c>
      <c r="D10" s="91">
        <f t="shared" si="2"/>
        <v>0</v>
      </c>
      <c r="E10" s="92">
        <f t="shared" si="3"/>
        <v>0</v>
      </c>
      <c r="F10" s="91"/>
    </row>
    <row r="11" spans="1:8" x14ac:dyDescent="0.2">
      <c r="A11" s="90">
        <v>5</v>
      </c>
      <c r="B11" s="91">
        <f t="shared" si="0"/>
        <v>0</v>
      </c>
      <c r="C11" s="92">
        <f t="shared" si="1"/>
        <v>0</v>
      </c>
      <c r="D11" s="91">
        <f t="shared" si="2"/>
        <v>0</v>
      </c>
      <c r="E11" s="92">
        <f t="shared" si="3"/>
        <v>0</v>
      </c>
      <c r="F11" s="91"/>
    </row>
    <row r="12" spans="1:8" x14ac:dyDescent="0.2">
      <c r="A12" s="90">
        <v>6</v>
      </c>
      <c r="B12" s="91">
        <f t="shared" si="0"/>
        <v>0</v>
      </c>
      <c r="C12" s="92">
        <f t="shared" si="1"/>
        <v>0</v>
      </c>
      <c r="D12" s="91">
        <f t="shared" si="2"/>
        <v>0</v>
      </c>
      <c r="E12" s="92">
        <f t="shared" si="3"/>
        <v>0</v>
      </c>
      <c r="F12" s="91"/>
    </row>
    <row r="13" spans="1:8" x14ac:dyDescent="0.2">
      <c r="A13" s="90">
        <v>7</v>
      </c>
      <c r="B13" s="91">
        <f t="shared" si="0"/>
        <v>0</v>
      </c>
      <c r="C13" s="92">
        <f t="shared" si="1"/>
        <v>0</v>
      </c>
      <c r="D13" s="91">
        <f t="shared" si="2"/>
        <v>0</v>
      </c>
      <c r="E13" s="92">
        <f t="shared" si="3"/>
        <v>0</v>
      </c>
      <c r="F13" s="91"/>
    </row>
    <row r="14" spans="1:8" x14ac:dyDescent="0.2">
      <c r="A14" s="90">
        <v>8</v>
      </c>
      <c r="B14" s="91">
        <f t="shared" si="0"/>
        <v>0</v>
      </c>
      <c r="C14" s="92">
        <f t="shared" si="1"/>
        <v>0</v>
      </c>
      <c r="D14" s="91">
        <f t="shared" si="2"/>
        <v>0</v>
      </c>
      <c r="E14" s="92">
        <f t="shared" si="3"/>
        <v>0</v>
      </c>
      <c r="F14" s="91"/>
    </row>
    <row r="15" spans="1:8" x14ac:dyDescent="0.2">
      <c r="A15" s="90">
        <v>9</v>
      </c>
      <c r="B15" s="91">
        <f t="shared" si="0"/>
        <v>0</v>
      </c>
      <c r="C15" s="92">
        <f t="shared" si="1"/>
        <v>0</v>
      </c>
      <c r="D15" s="91">
        <f t="shared" si="2"/>
        <v>0</v>
      </c>
      <c r="E15" s="92">
        <f t="shared" si="3"/>
        <v>0</v>
      </c>
      <c r="F15" s="91"/>
    </row>
    <row r="16" spans="1:8" x14ac:dyDescent="0.2">
      <c r="A16" s="90">
        <v>10</v>
      </c>
      <c r="B16" s="91">
        <f t="shared" si="0"/>
        <v>0</v>
      </c>
      <c r="C16" s="92">
        <f t="shared" si="1"/>
        <v>0</v>
      </c>
      <c r="D16" s="91">
        <f t="shared" si="2"/>
        <v>0</v>
      </c>
      <c r="E16" s="92">
        <f t="shared" si="3"/>
        <v>0</v>
      </c>
      <c r="F16" s="91"/>
    </row>
    <row r="17" spans="1:6" x14ac:dyDescent="0.2">
      <c r="A17" s="90">
        <v>11</v>
      </c>
      <c r="B17" s="91">
        <f t="shared" si="0"/>
        <v>0</v>
      </c>
      <c r="C17" s="92">
        <f t="shared" si="1"/>
        <v>0</v>
      </c>
      <c r="D17" s="91">
        <f t="shared" si="2"/>
        <v>0</v>
      </c>
      <c r="E17" s="92">
        <f t="shared" si="3"/>
        <v>0</v>
      </c>
      <c r="F17" s="91"/>
    </row>
    <row r="18" spans="1:6" x14ac:dyDescent="0.2">
      <c r="A18" s="90">
        <v>12</v>
      </c>
      <c r="B18" s="91">
        <f t="shared" si="0"/>
        <v>0</v>
      </c>
      <c r="C18" s="92">
        <f t="shared" si="1"/>
        <v>0</v>
      </c>
      <c r="D18" s="91">
        <f t="shared" si="2"/>
        <v>0</v>
      </c>
      <c r="E18" s="92">
        <f t="shared" si="3"/>
        <v>0</v>
      </c>
      <c r="F18" s="91"/>
    </row>
    <row r="19" spans="1:6" x14ac:dyDescent="0.2">
      <c r="A19" s="90">
        <v>13</v>
      </c>
      <c r="B19" s="91">
        <f t="shared" si="0"/>
        <v>0</v>
      </c>
      <c r="C19" s="92">
        <f t="shared" si="1"/>
        <v>0</v>
      </c>
      <c r="D19" s="91">
        <f t="shared" si="2"/>
        <v>0</v>
      </c>
      <c r="E19" s="92">
        <f t="shared" si="3"/>
        <v>0</v>
      </c>
      <c r="F19" s="91"/>
    </row>
    <row r="20" spans="1:6" x14ac:dyDescent="0.2">
      <c r="A20" s="90">
        <v>14</v>
      </c>
      <c r="B20" s="91">
        <f t="shared" si="0"/>
        <v>0</v>
      </c>
      <c r="C20" s="92">
        <f t="shared" si="1"/>
        <v>0</v>
      </c>
      <c r="D20" s="91">
        <f t="shared" si="2"/>
        <v>0</v>
      </c>
      <c r="E20" s="92">
        <f t="shared" si="3"/>
        <v>0</v>
      </c>
      <c r="F20" s="91"/>
    </row>
    <row r="21" spans="1:6" x14ac:dyDescent="0.2">
      <c r="A21" s="90">
        <v>15</v>
      </c>
      <c r="B21" s="91">
        <f t="shared" si="0"/>
        <v>0</v>
      </c>
      <c r="C21" s="92">
        <f t="shared" si="1"/>
        <v>0</v>
      </c>
      <c r="D21" s="91">
        <f t="shared" si="2"/>
        <v>0</v>
      </c>
      <c r="E21" s="92">
        <f t="shared" si="3"/>
        <v>0</v>
      </c>
      <c r="F21" s="91"/>
    </row>
    <row r="22" spans="1:6" x14ac:dyDescent="0.2">
      <c r="A22" s="90">
        <v>16</v>
      </c>
      <c r="B22" s="91">
        <f t="shared" si="0"/>
        <v>0</v>
      </c>
      <c r="C22" s="92">
        <f t="shared" si="1"/>
        <v>0</v>
      </c>
      <c r="D22" s="91">
        <f t="shared" si="2"/>
        <v>0</v>
      </c>
      <c r="E22" s="92">
        <f t="shared" si="3"/>
        <v>0</v>
      </c>
      <c r="F22" s="91"/>
    </row>
    <row r="23" spans="1:6" x14ac:dyDescent="0.2">
      <c r="A23" s="90">
        <v>17</v>
      </c>
      <c r="B23" s="91">
        <f t="shared" si="0"/>
        <v>0</v>
      </c>
      <c r="C23" s="92">
        <f t="shared" si="1"/>
        <v>0</v>
      </c>
      <c r="D23" s="91">
        <f t="shared" si="2"/>
        <v>0</v>
      </c>
      <c r="E23" s="92">
        <f t="shared" si="3"/>
        <v>0</v>
      </c>
      <c r="F23" s="91"/>
    </row>
    <row r="24" spans="1:6" x14ac:dyDescent="0.2">
      <c r="A24" s="90">
        <v>18</v>
      </c>
      <c r="B24" s="91">
        <f t="shared" si="0"/>
        <v>0</v>
      </c>
      <c r="C24" s="92">
        <f t="shared" si="1"/>
        <v>0</v>
      </c>
      <c r="D24" s="91">
        <f t="shared" si="2"/>
        <v>0</v>
      </c>
      <c r="E24" s="92">
        <f t="shared" si="3"/>
        <v>0</v>
      </c>
      <c r="F24" s="91"/>
    </row>
    <row r="25" spans="1:6" x14ac:dyDescent="0.2">
      <c r="A25" s="90">
        <v>19</v>
      </c>
      <c r="B25" s="91">
        <f t="shared" si="0"/>
        <v>0</v>
      </c>
      <c r="C25" s="92">
        <f t="shared" si="1"/>
        <v>0</v>
      </c>
      <c r="D25" s="91">
        <f t="shared" si="2"/>
        <v>0</v>
      </c>
      <c r="E25" s="92">
        <f t="shared" si="3"/>
        <v>0</v>
      </c>
      <c r="F25" s="91"/>
    </row>
    <row r="26" spans="1:6" x14ac:dyDescent="0.2">
      <c r="A26" s="90">
        <v>20</v>
      </c>
      <c r="B26" s="91">
        <f t="shared" si="0"/>
        <v>0</v>
      </c>
      <c r="C26" s="92">
        <f t="shared" si="1"/>
        <v>0</v>
      </c>
      <c r="D26" s="91">
        <f t="shared" si="2"/>
        <v>0</v>
      </c>
      <c r="E26" s="92">
        <f t="shared" si="3"/>
        <v>0</v>
      </c>
      <c r="F26" s="91"/>
    </row>
    <row r="27" spans="1:6" x14ac:dyDescent="0.2">
      <c r="A27" s="90">
        <v>21</v>
      </c>
      <c r="B27" s="91">
        <f t="shared" si="0"/>
        <v>0</v>
      </c>
      <c r="C27" s="92">
        <f t="shared" si="1"/>
        <v>0</v>
      </c>
      <c r="D27" s="91">
        <f t="shared" si="2"/>
        <v>0</v>
      </c>
      <c r="E27" s="92">
        <f t="shared" si="3"/>
        <v>0</v>
      </c>
      <c r="F27" s="91"/>
    </row>
    <row r="28" spans="1:6" x14ac:dyDescent="0.2">
      <c r="A28" s="90">
        <v>22</v>
      </c>
      <c r="B28" s="91">
        <f t="shared" si="0"/>
        <v>0</v>
      </c>
      <c r="C28" s="92">
        <f t="shared" si="1"/>
        <v>0</v>
      </c>
      <c r="D28" s="91">
        <f t="shared" si="2"/>
        <v>0</v>
      </c>
      <c r="E28" s="92">
        <f t="shared" si="3"/>
        <v>0</v>
      </c>
      <c r="F28" s="91"/>
    </row>
    <row r="29" spans="1:6" x14ac:dyDescent="0.2">
      <c r="A29" s="90">
        <v>23</v>
      </c>
      <c r="B29" s="91">
        <f t="shared" si="0"/>
        <v>0</v>
      </c>
      <c r="C29" s="92">
        <f t="shared" si="1"/>
        <v>0</v>
      </c>
      <c r="D29" s="91">
        <f t="shared" si="2"/>
        <v>0</v>
      </c>
      <c r="E29" s="92">
        <f t="shared" si="3"/>
        <v>0</v>
      </c>
      <c r="F29" s="91"/>
    </row>
    <row r="30" spans="1:6" x14ac:dyDescent="0.2">
      <c r="A30" s="90">
        <v>24</v>
      </c>
      <c r="B30" s="91">
        <f t="shared" si="0"/>
        <v>0</v>
      </c>
      <c r="C30" s="92">
        <f t="shared" si="1"/>
        <v>0</v>
      </c>
      <c r="D30" s="91">
        <f t="shared" si="2"/>
        <v>0</v>
      </c>
      <c r="E30" s="92">
        <f t="shared" si="3"/>
        <v>0</v>
      </c>
      <c r="F30" s="91"/>
    </row>
    <row r="31" spans="1:6" x14ac:dyDescent="0.2">
      <c r="A31" s="90">
        <v>25</v>
      </c>
      <c r="B31" s="91">
        <f t="shared" si="0"/>
        <v>0</v>
      </c>
      <c r="C31" s="92">
        <f t="shared" si="1"/>
        <v>0</v>
      </c>
      <c r="D31" s="91">
        <f t="shared" si="2"/>
        <v>0</v>
      </c>
      <c r="E31" s="92">
        <f t="shared" si="3"/>
        <v>0</v>
      </c>
      <c r="F31" s="91"/>
    </row>
    <row r="32" spans="1:6" x14ac:dyDescent="0.2">
      <c r="A32" s="90">
        <v>26</v>
      </c>
      <c r="B32" s="91">
        <f t="shared" si="0"/>
        <v>0</v>
      </c>
      <c r="C32" s="92">
        <f t="shared" si="1"/>
        <v>0</v>
      </c>
      <c r="D32" s="91">
        <f t="shared" si="2"/>
        <v>0</v>
      </c>
      <c r="E32" s="92">
        <f t="shared" si="3"/>
        <v>0</v>
      </c>
      <c r="F32" s="91"/>
    </row>
    <row r="33" spans="1:6" x14ac:dyDescent="0.2">
      <c r="A33" s="90">
        <v>27</v>
      </c>
      <c r="B33" s="91">
        <f t="shared" si="0"/>
        <v>0</v>
      </c>
      <c r="C33" s="92">
        <f t="shared" si="1"/>
        <v>0</v>
      </c>
      <c r="D33" s="91">
        <f t="shared" si="2"/>
        <v>0</v>
      </c>
      <c r="E33" s="92">
        <f t="shared" si="3"/>
        <v>0</v>
      </c>
      <c r="F33" s="91"/>
    </row>
    <row r="34" spans="1:6" x14ac:dyDescent="0.2">
      <c r="A34" s="90">
        <v>28</v>
      </c>
      <c r="B34" s="91">
        <f t="shared" si="0"/>
        <v>0</v>
      </c>
      <c r="C34" s="92">
        <f t="shared" si="1"/>
        <v>0</v>
      </c>
      <c r="D34" s="91">
        <f t="shared" si="2"/>
        <v>0</v>
      </c>
      <c r="E34" s="92">
        <f t="shared" si="3"/>
        <v>0</v>
      </c>
      <c r="F34" s="91"/>
    </row>
    <row r="35" spans="1:6" x14ac:dyDescent="0.2">
      <c r="A35" s="90">
        <v>29</v>
      </c>
      <c r="B35" s="91">
        <f t="shared" si="0"/>
        <v>0</v>
      </c>
      <c r="C35" s="92">
        <f t="shared" si="1"/>
        <v>0</v>
      </c>
      <c r="D35" s="91">
        <f t="shared" si="2"/>
        <v>0</v>
      </c>
      <c r="E35" s="92">
        <f t="shared" si="3"/>
        <v>0</v>
      </c>
      <c r="F35" s="91"/>
    </row>
    <row r="36" spans="1:6" x14ac:dyDescent="0.2">
      <c r="A36" s="90">
        <v>30</v>
      </c>
      <c r="B36" s="91">
        <f t="shared" si="0"/>
        <v>0</v>
      </c>
      <c r="C36" s="92">
        <f t="shared" si="1"/>
        <v>0</v>
      </c>
      <c r="D36" s="91">
        <f t="shared" si="2"/>
        <v>0</v>
      </c>
      <c r="E36" s="92">
        <f t="shared" si="3"/>
        <v>0</v>
      </c>
      <c r="F36" s="91"/>
    </row>
    <row r="37" spans="1:6" x14ac:dyDescent="0.2">
      <c r="A37" s="90">
        <v>31</v>
      </c>
      <c r="B37" s="91">
        <f t="shared" si="0"/>
        <v>0</v>
      </c>
      <c r="C37" s="92">
        <f t="shared" si="1"/>
        <v>0</v>
      </c>
      <c r="D37" s="91">
        <f t="shared" si="2"/>
        <v>0</v>
      </c>
      <c r="E37" s="92">
        <f t="shared" si="3"/>
        <v>0</v>
      </c>
      <c r="F37" s="91"/>
    </row>
    <row r="38" spans="1:6" x14ac:dyDescent="0.2">
      <c r="A38" s="90">
        <v>32</v>
      </c>
      <c r="B38" s="91">
        <f t="shared" si="0"/>
        <v>0</v>
      </c>
      <c r="C38" s="92">
        <f t="shared" si="1"/>
        <v>0</v>
      </c>
      <c r="D38" s="91">
        <f t="shared" si="2"/>
        <v>0</v>
      </c>
      <c r="E38" s="92">
        <f t="shared" si="3"/>
        <v>0</v>
      </c>
      <c r="F38" s="91"/>
    </row>
    <row r="39" spans="1:6" x14ac:dyDescent="0.2">
      <c r="A39" s="90">
        <v>33</v>
      </c>
      <c r="B39" s="91">
        <f t="shared" si="0"/>
        <v>0</v>
      </c>
      <c r="C39" s="92">
        <f t="shared" si="1"/>
        <v>0</v>
      </c>
      <c r="D39" s="91">
        <f t="shared" si="2"/>
        <v>0</v>
      </c>
      <c r="E39" s="92">
        <f t="shared" si="3"/>
        <v>0</v>
      </c>
      <c r="F39" s="91"/>
    </row>
    <row r="40" spans="1:6" x14ac:dyDescent="0.2">
      <c r="A40" s="90">
        <v>34</v>
      </c>
      <c r="B40" s="91">
        <f t="shared" si="0"/>
        <v>0</v>
      </c>
      <c r="C40" s="92">
        <f t="shared" si="1"/>
        <v>0</v>
      </c>
      <c r="D40" s="91">
        <f t="shared" si="2"/>
        <v>0</v>
      </c>
      <c r="E40" s="92">
        <f t="shared" si="3"/>
        <v>0</v>
      </c>
      <c r="F40" s="91"/>
    </row>
    <row r="41" spans="1:6" x14ac:dyDescent="0.2">
      <c r="A41" s="90">
        <v>35</v>
      </c>
      <c r="B41" s="91">
        <f t="shared" si="0"/>
        <v>0</v>
      </c>
      <c r="C41" s="92">
        <f t="shared" si="1"/>
        <v>0</v>
      </c>
      <c r="D41" s="91">
        <f t="shared" si="2"/>
        <v>0</v>
      </c>
      <c r="E41" s="92">
        <f t="shared" si="3"/>
        <v>0</v>
      </c>
      <c r="F41" s="91"/>
    </row>
    <row r="42" spans="1:6" x14ac:dyDescent="0.2">
      <c r="A42" s="90">
        <v>36</v>
      </c>
      <c r="B42" s="91">
        <f t="shared" si="0"/>
        <v>0</v>
      </c>
      <c r="C42" s="92">
        <f t="shared" si="1"/>
        <v>0</v>
      </c>
      <c r="D42" s="91">
        <f t="shared" si="2"/>
        <v>0</v>
      </c>
      <c r="E42" s="92">
        <f t="shared" si="3"/>
        <v>0</v>
      </c>
      <c r="F42" s="91"/>
    </row>
    <row r="43" spans="1:6" x14ac:dyDescent="0.2">
      <c r="A43" s="90">
        <v>37</v>
      </c>
      <c r="B43" s="91">
        <f t="shared" si="0"/>
        <v>0</v>
      </c>
      <c r="C43" s="92">
        <f t="shared" si="1"/>
        <v>0</v>
      </c>
      <c r="D43" s="91">
        <f t="shared" si="2"/>
        <v>0</v>
      </c>
      <c r="E43" s="92">
        <f t="shared" si="3"/>
        <v>0</v>
      </c>
      <c r="F43" s="91"/>
    </row>
    <row r="44" spans="1:6" x14ac:dyDescent="0.2">
      <c r="A44" s="90">
        <v>38</v>
      </c>
      <c r="B44" s="91">
        <f t="shared" si="0"/>
        <v>0</v>
      </c>
      <c r="C44" s="92">
        <f t="shared" si="1"/>
        <v>0</v>
      </c>
      <c r="D44" s="91">
        <f t="shared" si="2"/>
        <v>0</v>
      </c>
      <c r="E44" s="92">
        <f t="shared" si="3"/>
        <v>0</v>
      </c>
      <c r="F44" s="91"/>
    </row>
    <row r="45" spans="1:6" x14ac:dyDescent="0.2">
      <c r="A45" s="90">
        <v>39</v>
      </c>
      <c r="B45" s="91">
        <f t="shared" si="0"/>
        <v>0</v>
      </c>
      <c r="C45" s="92">
        <f t="shared" si="1"/>
        <v>0</v>
      </c>
      <c r="D45" s="91">
        <f t="shared" si="2"/>
        <v>0</v>
      </c>
      <c r="E45" s="92">
        <f t="shared" si="3"/>
        <v>0</v>
      </c>
      <c r="F45" s="91"/>
    </row>
    <row r="46" spans="1:6" x14ac:dyDescent="0.2">
      <c r="A46" s="90">
        <v>40</v>
      </c>
      <c r="B46" s="91">
        <f t="shared" si="0"/>
        <v>0</v>
      </c>
      <c r="C46" s="92">
        <f t="shared" si="1"/>
        <v>0</v>
      </c>
      <c r="D46" s="91">
        <f t="shared" si="2"/>
        <v>0</v>
      </c>
      <c r="E46" s="92">
        <f t="shared" si="3"/>
        <v>0</v>
      </c>
      <c r="F46" s="91"/>
    </row>
    <row r="47" spans="1:6" x14ac:dyDescent="0.2">
      <c r="A47" s="90">
        <v>41</v>
      </c>
      <c r="B47" s="91">
        <f t="shared" si="0"/>
        <v>0</v>
      </c>
      <c r="C47" s="92">
        <f t="shared" si="1"/>
        <v>0</v>
      </c>
      <c r="D47" s="91">
        <f t="shared" si="2"/>
        <v>0</v>
      </c>
      <c r="E47" s="92">
        <f t="shared" si="3"/>
        <v>0</v>
      </c>
      <c r="F47" s="91"/>
    </row>
    <row r="48" spans="1:6" x14ac:dyDescent="0.2">
      <c r="A48" s="90">
        <v>42</v>
      </c>
      <c r="B48" s="91">
        <f t="shared" si="0"/>
        <v>0</v>
      </c>
      <c r="C48" s="92">
        <f t="shared" si="1"/>
        <v>0</v>
      </c>
      <c r="D48" s="91">
        <f t="shared" si="2"/>
        <v>0</v>
      </c>
      <c r="E48" s="92">
        <f t="shared" si="3"/>
        <v>0</v>
      </c>
      <c r="F48" s="91"/>
    </row>
    <row r="49" spans="1:6" x14ac:dyDescent="0.2">
      <c r="A49" s="90">
        <v>43</v>
      </c>
      <c r="B49" s="91">
        <f t="shared" si="0"/>
        <v>0</v>
      </c>
      <c r="C49" s="92">
        <f t="shared" si="1"/>
        <v>0</v>
      </c>
      <c r="D49" s="91">
        <f t="shared" si="2"/>
        <v>0</v>
      </c>
      <c r="E49" s="92">
        <f t="shared" si="3"/>
        <v>0</v>
      </c>
      <c r="F49" s="91"/>
    </row>
    <row r="50" spans="1:6" x14ac:dyDescent="0.2">
      <c r="A50" s="90">
        <v>44</v>
      </c>
      <c r="B50" s="91">
        <f t="shared" si="0"/>
        <v>0</v>
      </c>
      <c r="C50" s="92">
        <f t="shared" si="1"/>
        <v>0</v>
      </c>
      <c r="D50" s="91">
        <f t="shared" si="2"/>
        <v>0</v>
      </c>
      <c r="E50" s="92">
        <f t="shared" si="3"/>
        <v>0</v>
      </c>
      <c r="F50" s="91"/>
    </row>
    <row r="51" spans="1:6" x14ac:dyDescent="0.2">
      <c r="A51" s="90">
        <v>45</v>
      </c>
      <c r="B51" s="91">
        <f t="shared" si="0"/>
        <v>0</v>
      </c>
      <c r="C51" s="92">
        <f t="shared" si="1"/>
        <v>0</v>
      </c>
      <c r="D51" s="91">
        <f t="shared" si="2"/>
        <v>0</v>
      </c>
      <c r="E51" s="92">
        <f t="shared" si="3"/>
        <v>0</v>
      </c>
      <c r="F51" s="91"/>
    </row>
    <row r="52" spans="1:6" x14ac:dyDescent="0.2">
      <c r="A52" s="90">
        <v>46</v>
      </c>
      <c r="B52" s="91">
        <f t="shared" si="0"/>
        <v>0</v>
      </c>
      <c r="C52" s="92">
        <f t="shared" si="1"/>
        <v>0</v>
      </c>
      <c r="D52" s="91">
        <f t="shared" si="2"/>
        <v>0</v>
      </c>
      <c r="E52" s="92">
        <f t="shared" si="3"/>
        <v>0</v>
      </c>
      <c r="F52" s="91"/>
    </row>
    <row r="53" spans="1:6" x14ac:dyDescent="0.2">
      <c r="A53" s="90">
        <v>47</v>
      </c>
      <c r="B53" s="91">
        <f t="shared" si="0"/>
        <v>0</v>
      </c>
      <c r="C53" s="92">
        <f t="shared" si="1"/>
        <v>0</v>
      </c>
      <c r="D53" s="91">
        <f t="shared" si="2"/>
        <v>0</v>
      </c>
      <c r="E53" s="92">
        <f t="shared" si="3"/>
        <v>0</v>
      </c>
      <c r="F53" s="91"/>
    </row>
    <row r="54" spans="1:6" x14ac:dyDescent="0.2">
      <c r="A54" s="90">
        <v>48</v>
      </c>
      <c r="B54" s="91">
        <f t="shared" si="0"/>
        <v>0</v>
      </c>
      <c r="C54" s="92">
        <f t="shared" si="1"/>
        <v>0</v>
      </c>
      <c r="D54" s="91">
        <f t="shared" si="2"/>
        <v>0</v>
      </c>
      <c r="E54" s="92">
        <f t="shared" si="3"/>
        <v>0</v>
      </c>
      <c r="F54" s="91"/>
    </row>
    <row r="55" spans="1:6" x14ac:dyDescent="0.2">
      <c r="A55" s="90">
        <v>49</v>
      </c>
      <c r="B55" s="91">
        <f t="shared" si="0"/>
        <v>0</v>
      </c>
      <c r="C55" s="92">
        <f t="shared" si="1"/>
        <v>0</v>
      </c>
      <c r="D55" s="91">
        <f t="shared" si="2"/>
        <v>0</v>
      </c>
      <c r="E55" s="92">
        <f t="shared" si="3"/>
        <v>0</v>
      </c>
      <c r="F55" s="91"/>
    </row>
    <row r="56" spans="1:6" x14ac:dyDescent="0.2">
      <c r="A56" s="90">
        <v>50</v>
      </c>
      <c r="B56" s="91">
        <f t="shared" si="0"/>
        <v>0</v>
      </c>
      <c r="C56" s="92">
        <f t="shared" si="1"/>
        <v>0</v>
      </c>
      <c r="D56" s="91">
        <f t="shared" si="2"/>
        <v>0</v>
      </c>
      <c r="E56" s="92">
        <f t="shared" si="3"/>
        <v>0</v>
      </c>
      <c r="F56" s="91"/>
    </row>
    <row r="57" spans="1:6" x14ac:dyDescent="0.2">
      <c r="A57" s="90">
        <v>51</v>
      </c>
      <c r="B57" s="91">
        <f t="shared" si="0"/>
        <v>0</v>
      </c>
      <c r="C57" s="92">
        <f t="shared" si="1"/>
        <v>0</v>
      </c>
      <c r="D57" s="91">
        <f t="shared" si="2"/>
        <v>0</v>
      </c>
      <c r="E57" s="92">
        <f t="shared" si="3"/>
        <v>0</v>
      </c>
      <c r="F57" s="91"/>
    </row>
    <row r="58" spans="1:6" x14ac:dyDescent="0.2">
      <c r="A58" s="90">
        <v>52</v>
      </c>
      <c r="B58" s="91">
        <f t="shared" si="0"/>
        <v>0</v>
      </c>
      <c r="C58" s="92">
        <f t="shared" si="1"/>
        <v>0</v>
      </c>
      <c r="D58" s="91">
        <f t="shared" si="2"/>
        <v>0</v>
      </c>
      <c r="E58" s="92">
        <f t="shared" si="3"/>
        <v>0</v>
      </c>
      <c r="F58" s="91"/>
    </row>
    <row r="59" spans="1:6" x14ac:dyDescent="0.2">
      <c r="A59" s="90">
        <v>53</v>
      </c>
      <c r="B59" s="91">
        <f t="shared" si="0"/>
        <v>0</v>
      </c>
      <c r="C59" s="92">
        <f t="shared" si="1"/>
        <v>0</v>
      </c>
      <c r="D59" s="91">
        <f t="shared" si="2"/>
        <v>0</v>
      </c>
      <c r="E59" s="92">
        <f t="shared" si="3"/>
        <v>0</v>
      </c>
      <c r="F59" s="91"/>
    </row>
    <row r="60" spans="1:6" x14ac:dyDescent="0.2">
      <c r="A60" s="90">
        <v>54</v>
      </c>
      <c r="B60" s="91">
        <f t="shared" si="0"/>
        <v>0</v>
      </c>
      <c r="C60" s="92">
        <f t="shared" si="1"/>
        <v>0</v>
      </c>
      <c r="D60" s="91">
        <f t="shared" si="2"/>
        <v>0</v>
      </c>
      <c r="E60" s="92">
        <f t="shared" si="3"/>
        <v>0</v>
      </c>
      <c r="F60" s="91"/>
    </row>
    <row r="61" spans="1:6" x14ac:dyDescent="0.2">
      <c r="A61" s="90">
        <v>55</v>
      </c>
      <c r="B61" s="91">
        <f t="shared" si="0"/>
        <v>0</v>
      </c>
      <c r="C61" s="92">
        <f t="shared" si="1"/>
        <v>0</v>
      </c>
      <c r="D61" s="91">
        <f t="shared" si="2"/>
        <v>0</v>
      </c>
      <c r="E61" s="92">
        <f t="shared" si="3"/>
        <v>0</v>
      </c>
      <c r="F61" s="91"/>
    </row>
    <row r="62" spans="1:6" x14ac:dyDescent="0.2">
      <c r="A62" s="90">
        <v>56</v>
      </c>
      <c r="B62" s="91">
        <f t="shared" si="0"/>
        <v>0</v>
      </c>
      <c r="C62" s="92">
        <f t="shared" si="1"/>
        <v>0</v>
      </c>
      <c r="D62" s="91">
        <f t="shared" si="2"/>
        <v>0</v>
      </c>
      <c r="E62" s="92">
        <f t="shared" si="3"/>
        <v>0</v>
      </c>
      <c r="F62" s="91"/>
    </row>
    <row r="63" spans="1:6" x14ac:dyDescent="0.2">
      <c r="A63" s="90">
        <v>57</v>
      </c>
      <c r="B63" s="91">
        <f t="shared" si="0"/>
        <v>0</v>
      </c>
      <c r="C63" s="92">
        <f t="shared" si="1"/>
        <v>0</v>
      </c>
      <c r="D63" s="91">
        <f t="shared" si="2"/>
        <v>0</v>
      </c>
      <c r="E63" s="92">
        <f t="shared" si="3"/>
        <v>0</v>
      </c>
      <c r="F63" s="91"/>
    </row>
    <row r="64" spans="1:6" x14ac:dyDescent="0.2">
      <c r="A64" s="90">
        <v>58</v>
      </c>
      <c r="B64" s="91">
        <f t="shared" si="0"/>
        <v>0</v>
      </c>
      <c r="C64" s="92">
        <f t="shared" si="1"/>
        <v>0</v>
      </c>
      <c r="D64" s="91">
        <f t="shared" si="2"/>
        <v>0</v>
      </c>
      <c r="E64" s="92">
        <f t="shared" si="3"/>
        <v>0</v>
      </c>
      <c r="F64" s="91"/>
    </row>
    <row r="65" spans="1:6" x14ac:dyDescent="0.2">
      <c r="A65" s="90">
        <v>59</v>
      </c>
      <c r="B65" s="91">
        <f t="shared" si="0"/>
        <v>0</v>
      </c>
      <c r="C65" s="92">
        <f t="shared" si="1"/>
        <v>0</v>
      </c>
      <c r="D65" s="91">
        <f t="shared" si="2"/>
        <v>0</v>
      </c>
      <c r="E65" s="92">
        <f t="shared" si="3"/>
        <v>0</v>
      </c>
      <c r="F65" s="91"/>
    </row>
    <row r="66" spans="1:6" x14ac:dyDescent="0.2">
      <c r="A66" s="90">
        <v>60</v>
      </c>
      <c r="B66" s="91">
        <f t="shared" si="0"/>
        <v>0</v>
      </c>
      <c r="C66" s="92">
        <f t="shared" si="1"/>
        <v>0</v>
      </c>
      <c r="D66" s="91">
        <f t="shared" si="2"/>
        <v>0</v>
      </c>
      <c r="E66" s="92">
        <f t="shared" si="3"/>
        <v>0</v>
      </c>
      <c r="F66" s="91"/>
    </row>
    <row r="67" spans="1:6" x14ac:dyDescent="0.2">
      <c r="A67" s="90">
        <v>61</v>
      </c>
      <c r="B67" s="91">
        <f t="shared" si="0"/>
        <v>0</v>
      </c>
      <c r="C67" s="92">
        <f t="shared" si="1"/>
        <v>0</v>
      </c>
      <c r="D67" s="91">
        <f t="shared" si="2"/>
        <v>0</v>
      </c>
      <c r="E67" s="92">
        <f t="shared" si="3"/>
        <v>0</v>
      </c>
      <c r="F67" s="91"/>
    </row>
    <row r="68" spans="1:6" x14ac:dyDescent="0.2">
      <c r="A68" s="90">
        <v>62</v>
      </c>
      <c r="B68" s="91">
        <f t="shared" si="0"/>
        <v>0</v>
      </c>
      <c r="C68" s="92">
        <f t="shared" si="1"/>
        <v>0</v>
      </c>
      <c r="D68" s="91">
        <f t="shared" si="2"/>
        <v>0</v>
      </c>
      <c r="E68" s="92">
        <f t="shared" si="3"/>
        <v>0</v>
      </c>
      <c r="F68" s="91"/>
    </row>
    <row r="69" spans="1:6" x14ac:dyDescent="0.2">
      <c r="A69" s="90">
        <v>63</v>
      </c>
      <c r="B69" s="91">
        <f t="shared" si="0"/>
        <v>0</v>
      </c>
      <c r="C69" s="92">
        <f t="shared" si="1"/>
        <v>0</v>
      </c>
      <c r="D69" s="91">
        <f t="shared" si="2"/>
        <v>0</v>
      </c>
      <c r="E69" s="92">
        <f t="shared" si="3"/>
        <v>0</v>
      </c>
      <c r="F69" s="91"/>
    </row>
    <row r="70" spans="1:6" x14ac:dyDescent="0.2">
      <c r="A70" s="90">
        <v>64</v>
      </c>
      <c r="B70" s="91">
        <f t="shared" si="0"/>
        <v>0</v>
      </c>
      <c r="C70" s="92">
        <f t="shared" si="1"/>
        <v>0</v>
      </c>
      <c r="D70" s="91">
        <f t="shared" si="2"/>
        <v>0</v>
      </c>
      <c r="E70" s="92">
        <f t="shared" si="3"/>
        <v>0</v>
      </c>
      <c r="F70" s="91"/>
    </row>
    <row r="71" spans="1:6" x14ac:dyDescent="0.2">
      <c r="A71" s="90">
        <v>65</v>
      </c>
      <c r="B71" s="91">
        <f t="shared" ref="B71:B134" si="4">IF(E70&lt;-PMT(D$2,C$2,E$6),E70*(1+D$2),-PMT(D$2,C$2,E$6))</f>
        <v>0</v>
      </c>
      <c r="C71" s="92">
        <f t="shared" si="1"/>
        <v>0</v>
      </c>
      <c r="D71" s="91">
        <f t="shared" si="2"/>
        <v>0</v>
      </c>
      <c r="E71" s="92">
        <f t="shared" si="3"/>
        <v>0</v>
      </c>
      <c r="F71" s="91"/>
    </row>
    <row r="72" spans="1:6" x14ac:dyDescent="0.2">
      <c r="A72" s="90">
        <v>66</v>
      </c>
      <c r="B72" s="91">
        <f t="shared" si="4"/>
        <v>0</v>
      </c>
      <c r="C72" s="92">
        <f t="shared" ref="C72:C135" si="5">E71*D$2</f>
        <v>0</v>
      </c>
      <c r="D72" s="91">
        <f t="shared" ref="D72:D135" si="6">B72-C72+F72</f>
        <v>0</v>
      </c>
      <c r="E72" s="92">
        <f t="shared" ref="E72:E135" si="7">E71-D72</f>
        <v>0</v>
      </c>
      <c r="F72" s="91"/>
    </row>
    <row r="73" spans="1:6" x14ac:dyDescent="0.2">
      <c r="A73" s="90">
        <v>67</v>
      </c>
      <c r="B73" s="91">
        <f t="shared" si="4"/>
        <v>0</v>
      </c>
      <c r="C73" s="92">
        <f t="shared" si="5"/>
        <v>0</v>
      </c>
      <c r="D73" s="91">
        <f t="shared" si="6"/>
        <v>0</v>
      </c>
      <c r="E73" s="92">
        <f t="shared" si="7"/>
        <v>0</v>
      </c>
      <c r="F73" s="91"/>
    </row>
    <row r="74" spans="1:6" x14ac:dyDescent="0.2">
      <c r="A74" s="90">
        <v>68</v>
      </c>
      <c r="B74" s="91">
        <f t="shared" si="4"/>
        <v>0</v>
      </c>
      <c r="C74" s="92">
        <f t="shared" si="5"/>
        <v>0</v>
      </c>
      <c r="D74" s="91">
        <f t="shared" si="6"/>
        <v>0</v>
      </c>
      <c r="E74" s="92">
        <f t="shared" si="7"/>
        <v>0</v>
      </c>
      <c r="F74" s="91"/>
    </row>
    <row r="75" spans="1:6" x14ac:dyDescent="0.2">
      <c r="A75" s="90">
        <v>69</v>
      </c>
      <c r="B75" s="91">
        <f t="shared" si="4"/>
        <v>0</v>
      </c>
      <c r="C75" s="92">
        <f t="shared" si="5"/>
        <v>0</v>
      </c>
      <c r="D75" s="91">
        <f t="shared" si="6"/>
        <v>0</v>
      </c>
      <c r="E75" s="92">
        <f t="shared" si="7"/>
        <v>0</v>
      </c>
      <c r="F75" s="91"/>
    </row>
    <row r="76" spans="1:6" x14ac:dyDescent="0.2">
      <c r="A76" s="90">
        <v>70</v>
      </c>
      <c r="B76" s="91">
        <f t="shared" si="4"/>
        <v>0</v>
      </c>
      <c r="C76" s="92">
        <f t="shared" si="5"/>
        <v>0</v>
      </c>
      <c r="D76" s="91">
        <f t="shared" si="6"/>
        <v>0</v>
      </c>
      <c r="E76" s="92">
        <f t="shared" si="7"/>
        <v>0</v>
      </c>
      <c r="F76" s="91"/>
    </row>
    <row r="77" spans="1:6" x14ac:dyDescent="0.2">
      <c r="A77" s="90">
        <v>71</v>
      </c>
      <c r="B77" s="91">
        <f t="shared" si="4"/>
        <v>0</v>
      </c>
      <c r="C77" s="92">
        <f t="shared" si="5"/>
        <v>0</v>
      </c>
      <c r="D77" s="91">
        <f t="shared" si="6"/>
        <v>0</v>
      </c>
      <c r="E77" s="92">
        <f t="shared" si="7"/>
        <v>0</v>
      </c>
      <c r="F77" s="91"/>
    </row>
    <row r="78" spans="1:6" x14ac:dyDescent="0.2">
      <c r="A78" s="90">
        <v>72</v>
      </c>
      <c r="B78" s="91">
        <f t="shared" si="4"/>
        <v>0</v>
      </c>
      <c r="C78" s="92">
        <f t="shared" si="5"/>
        <v>0</v>
      </c>
      <c r="D78" s="91">
        <f t="shared" si="6"/>
        <v>0</v>
      </c>
      <c r="E78" s="92">
        <f t="shared" si="7"/>
        <v>0</v>
      </c>
      <c r="F78" s="91"/>
    </row>
    <row r="79" spans="1:6" x14ac:dyDescent="0.2">
      <c r="A79" s="90">
        <v>73</v>
      </c>
      <c r="B79" s="91">
        <f t="shared" si="4"/>
        <v>0</v>
      </c>
      <c r="C79" s="92">
        <f t="shared" si="5"/>
        <v>0</v>
      </c>
      <c r="D79" s="91">
        <f t="shared" si="6"/>
        <v>0</v>
      </c>
      <c r="E79" s="92">
        <f t="shared" si="7"/>
        <v>0</v>
      </c>
      <c r="F79" s="91"/>
    </row>
    <row r="80" spans="1:6" x14ac:dyDescent="0.2">
      <c r="A80" s="90">
        <v>74</v>
      </c>
      <c r="B80" s="91">
        <f t="shared" si="4"/>
        <v>0</v>
      </c>
      <c r="C80" s="92">
        <f t="shared" si="5"/>
        <v>0</v>
      </c>
      <c r="D80" s="91">
        <f t="shared" si="6"/>
        <v>0</v>
      </c>
      <c r="E80" s="92">
        <f t="shared" si="7"/>
        <v>0</v>
      </c>
      <c r="F80" s="91"/>
    </row>
    <row r="81" spans="1:6" x14ac:dyDescent="0.2">
      <c r="A81" s="90">
        <v>75</v>
      </c>
      <c r="B81" s="91">
        <f t="shared" si="4"/>
        <v>0</v>
      </c>
      <c r="C81" s="92">
        <f t="shared" si="5"/>
        <v>0</v>
      </c>
      <c r="D81" s="91">
        <f t="shared" si="6"/>
        <v>0</v>
      </c>
      <c r="E81" s="92">
        <f t="shared" si="7"/>
        <v>0</v>
      </c>
      <c r="F81" s="91"/>
    </row>
    <row r="82" spans="1:6" x14ac:dyDescent="0.2">
      <c r="A82" s="90">
        <v>76</v>
      </c>
      <c r="B82" s="91">
        <f t="shared" si="4"/>
        <v>0</v>
      </c>
      <c r="C82" s="92">
        <f t="shared" si="5"/>
        <v>0</v>
      </c>
      <c r="D82" s="91">
        <f t="shared" si="6"/>
        <v>0</v>
      </c>
      <c r="E82" s="92">
        <f t="shared" si="7"/>
        <v>0</v>
      </c>
      <c r="F82" s="91"/>
    </row>
    <row r="83" spans="1:6" x14ac:dyDescent="0.2">
      <c r="A83" s="90">
        <v>77</v>
      </c>
      <c r="B83" s="91">
        <f t="shared" si="4"/>
        <v>0</v>
      </c>
      <c r="C83" s="92">
        <f t="shared" si="5"/>
        <v>0</v>
      </c>
      <c r="D83" s="91">
        <f t="shared" si="6"/>
        <v>0</v>
      </c>
      <c r="E83" s="92">
        <f t="shared" si="7"/>
        <v>0</v>
      </c>
      <c r="F83" s="91"/>
    </row>
    <row r="84" spans="1:6" x14ac:dyDescent="0.2">
      <c r="A84" s="90">
        <v>78</v>
      </c>
      <c r="B84" s="91">
        <f t="shared" si="4"/>
        <v>0</v>
      </c>
      <c r="C84" s="92">
        <f t="shared" si="5"/>
        <v>0</v>
      </c>
      <c r="D84" s="91">
        <f t="shared" si="6"/>
        <v>0</v>
      </c>
      <c r="E84" s="92">
        <f t="shared" si="7"/>
        <v>0</v>
      </c>
      <c r="F84" s="91"/>
    </row>
    <row r="85" spans="1:6" x14ac:dyDescent="0.2">
      <c r="A85" s="90">
        <v>79</v>
      </c>
      <c r="B85" s="91">
        <f t="shared" si="4"/>
        <v>0</v>
      </c>
      <c r="C85" s="92">
        <f t="shared" si="5"/>
        <v>0</v>
      </c>
      <c r="D85" s="91">
        <f t="shared" si="6"/>
        <v>0</v>
      </c>
      <c r="E85" s="92">
        <f t="shared" si="7"/>
        <v>0</v>
      </c>
      <c r="F85" s="91"/>
    </row>
    <row r="86" spans="1:6" x14ac:dyDescent="0.2">
      <c r="A86" s="90">
        <v>80</v>
      </c>
      <c r="B86" s="91">
        <f t="shared" si="4"/>
        <v>0</v>
      </c>
      <c r="C86" s="92">
        <f t="shared" si="5"/>
        <v>0</v>
      </c>
      <c r="D86" s="91">
        <f t="shared" si="6"/>
        <v>0</v>
      </c>
      <c r="E86" s="92">
        <f t="shared" si="7"/>
        <v>0</v>
      </c>
      <c r="F86" s="91"/>
    </row>
    <row r="87" spans="1:6" x14ac:dyDescent="0.2">
      <c r="A87" s="90">
        <v>81</v>
      </c>
      <c r="B87" s="91">
        <f t="shared" si="4"/>
        <v>0</v>
      </c>
      <c r="C87" s="92">
        <f t="shared" si="5"/>
        <v>0</v>
      </c>
      <c r="D87" s="91">
        <f t="shared" si="6"/>
        <v>0</v>
      </c>
      <c r="E87" s="92">
        <f t="shared" si="7"/>
        <v>0</v>
      </c>
      <c r="F87" s="91"/>
    </row>
    <row r="88" spans="1:6" x14ac:dyDescent="0.2">
      <c r="A88" s="90">
        <v>82</v>
      </c>
      <c r="B88" s="91">
        <f t="shared" si="4"/>
        <v>0</v>
      </c>
      <c r="C88" s="92">
        <f t="shared" si="5"/>
        <v>0</v>
      </c>
      <c r="D88" s="91">
        <f t="shared" si="6"/>
        <v>0</v>
      </c>
      <c r="E88" s="92">
        <f t="shared" si="7"/>
        <v>0</v>
      </c>
      <c r="F88" s="91"/>
    </row>
    <row r="89" spans="1:6" x14ac:dyDescent="0.2">
      <c r="A89" s="90">
        <v>83</v>
      </c>
      <c r="B89" s="91">
        <f t="shared" si="4"/>
        <v>0</v>
      </c>
      <c r="C89" s="92">
        <f t="shared" si="5"/>
        <v>0</v>
      </c>
      <c r="D89" s="91">
        <f t="shared" si="6"/>
        <v>0</v>
      </c>
      <c r="E89" s="92">
        <f t="shared" si="7"/>
        <v>0</v>
      </c>
      <c r="F89" s="91"/>
    </row>
    <row r="90" spans="1:6" x14ac:dyDescent="0.2">
      <c r="A90" s="90">
        <v>84</v>
      </c>
      <c r="B90" s="91">
        <f t="shared" si="4"/>
        <v>0</v>
      </c>
      <c r="C90" s="92">
        <f t="shared" si="5"/>
        <v>0</v>
      </c>
      <c r="D90" s="91">
        <f t="shared" si="6"/>
        <v>0</v>
      </c>
      <c r="E90" s="92">
        <f t="shared" si="7"/>
        <v>0</v>
      </c>
      <c r="F90" s="91"/>
    </row>
    <row r="91" spans="1:6" x14ac:dyDescent="0.2">
      <c r="A91" s="90">
        <v>85</v>
      </c>
      <c r="B91" s="91">
        <f t="shared" si="4"/>
        <v>0</v>
      </c>
      <c r="C91" s="92">
        <f t="shared" si="5"/>
        <v>0</v>
      </c>
      <c r="D91" s="91">
        <f t="shared" si="6"/>
        <v>0</v>
      </c>
      <c r="E91" s="92">
        <f t="shared" si="7"/>
        <v>0</v>
      </c>
      <c r="F91" s="91"/>
    </row>
    <row r="92" spans="1:6" x14ac:dyDescent="0.2">
      <c r="A92" s="90">
        <v>86</v>
      </c>
      <c r="B92" s="91">
        <f t="shared" si="4"/>
        <v>0</v>
      </c>
      <c r="C92" s="92">
        <f t="shared" si="5"/>
        <v>0</v>
      </c>
      <c r="D92" s="91">
        <f t="shared" si="6"/>
        <v>0</v>
      </c>
      <c r="E92" s="92">
        <f t="shared" si="7"/>
        <v>0</v>
      </c>
      <c r="F92" s="91"/>
    </row>
    <row r="93" spans="1:6" x14ac:dyDescent="0.2">
      <c r="A93" s="90">
        <v>87</v>
      </c>
      <c r="B93" s="91">
        <f t="shared" si="4"/>
        <v>0</v>
      </c>
      <c r="C93" s="92">
        <f t="shared" si="5"/>
        <v>0</v>
      </c>
      <c r="D93" s="91">
        <f t="shared" si="6"/>
        <v>0</v>
      </c>
      <c r="E93" s="92">
        <f t="shared" si="7"/>
        <v>0</v>
      </c>
      <c r="F93" s="91"/>
    </row>
    <row r="94" spans="1:6" x14ac:dyDescent="0.2">
      <c r="A94" s="90">
        <v>88</v>
      </c>
      <c r="B94" s="91">
        <f t="shared" si="4"/>
        <v>0</v>
      </c>
      <c r="C94" s="92">
        <f t="shared" si="5"/>
        <v>0</v>
      </c>
      <c r="D94" s="91">
        <f t="shared" si="6"/>
        <v>0</v>
      </c>
      <c r="E94" s="92">
        <f t="shared" si="7"/>
        <v>0</v>
      </c>
      <c r="F94" s="91"/>
    </row>
    <row r="95" spans="1:6" x14ac:dyDescent="0.2">
      <c r="A95" s="90">
        <v>89</v>
      </c>
      <c r="B95" s="91">
        <f t="shared" si="4"/>
        <v>0</v>
      </c>
      <c r="C95" s="92">
        <f t="shared" si="5"/>
        <v>0</v>
      </c>
      <c r="D95" s="91">
        <f t="shared" si="6"/>
        <v>0</v>
      </c>
      <c r="E95" s="92">
        <f t="shared" si="7"/>
        <v>0</v>
      </c>
      <c r="F95" s="91"/>
    </row>
    <row r="96" spans="1:6" x14ac:dyDescent="0.2">
      <c r="A96" s="90">
        <v>90</v>
      </c>
      <c r="B96" s="91">
        <f t="shared" si="4"/>
        <v>0</v>
      </c>
      <c r="C96" s="92">
        <f t="shared" si="5"/>
        <v>0</v>
      </c>
      <c r="D96" s="91">
        <f t="shared" si="6"/>
        <v>0</v>
      </c>
      <c r="E96" s="92">
        <f t="shared" si="7"/>
        <v>0</v>
      </c>
      <c r="F96" s="91"/>
    </row>
    <row r="97" spans="1:6" x14ac:dyDescent="0.2">
      <c r="A97" s="90">
        <v>91</v>
      </c>
      <c r="B97" s="91">
        <f t="shared" si="4"/>
        <v>0</v>
      </c>
      <c r="C97" s="92">
        <f t="shared" si="5"/>
        <v>0</v>
      </c>
      <c r="D97" s="91">
        <f t="shared" si="6"/>
        <v>0</v>
      </c>
      <c r="E97" s="92">
        <f t="shared" si="7"/>
        <v>0</v>
      </c>
      <c r="F97" s="91"/>
    </row>
    <row r="98" spans="1:6" x14ac:dyDescent="0.2">
      <c r="A98" s="90">
        <v>92</v>
      </c>
      <c r="B98" s="91">
        <f t="shared" si="4"/>
        <v>0</v>
      </c>
      <c r="C98" s="92">
        <f t="shared" si="5"/>
        <v>0</v>
      </c>
      <c r="D98" s="91">
        <f t="shared" si="6"/>
        <v>0</v>
      </c>
      <c r="E98" s="92">
        <f t="shared" si="7"/>
        <v>0</v>
      </c>
      <c r="F98" s="91"/>
    </row>
    <row r="99" spans="1:6" x14ac:dyDescent="0.2">
      <c r="A99" s="90">
        <v>93</v>
      </c>
      <c r="B99" s="91">
        <f t="shared" si="4"/>
        <v>0</v>
      </c>
      <c r="C99" s="92">
        <f t="shared" si="5"/>
        <v>0</v>
      </c>
      <c r="D99" s="91">
        <f t="shared" si="6"/>
        <v>0</v>
      </c>
      <c r="E99" s="92">
        <f t="shared" si="7"/>
        <v>0</v>
      </c>
      <c r="F99" s="91"/>
    </row>
    <row r="100" spans="1:6" x14ac:dyDescent="0.2">
      <c r="A100" s="90">
        <v>94</v>
      </c>
      <c r="B100" s="91">
        <f t="shared" si="4"/>
        <v>0</v>
      </c>
      <c r="C100" s="92">
        <f t="shared" si="5"/>
        <v>0</v>
      </c>
      <c r="D100" s="91">
        <f t="shared" si="6"/>
        <v>0</v>
      </c>
      <c r="E100" s="92">
        <f t="shared" si="7"/>
        <v>0</v>
      </c>
      <c r="F100" s="91"/>
    </row>
    <row r="101" spans="1:6" x14ac:dyDescent="0.2">
      <c r="A101" s="90">
        <v>95</v>
      </c>
      <c r="B101" s="91">
        <f t="shared" si="4"/>
        <v>0</v>
      </c>
      <c r="C101" s="92">
        <f t="shared" si="5"/>
        <v>0</v>
      </c>
      <c r="D101" s="91">
        <f t="shared" si="6"/>
        <v>0</v>
      </c>
      <c r="E101" s="92">
        <f t="shared" si="7"/>
        <v>0</v>
      </c>
      <c r="F101" s="91"/>
    </row>
    <row r="102" spans="1:6" x14ac:dyDescent="0.2">
      <c r="A102" s="90">
        <v>96</v>
      </c>
      <c r="B102" s="91">
        <f t="shared" si="4"/>
        <v>0</v>
      </c>
      <c r="C102" s="92">
        <f t="shared" si="5"/>
        <v>0</v>
      </c>
      <c r="D102" s="91">
        <f t="shared" si="6"/>
        <v>0</v>
      </c>
      <c r="E102" s="92">
        <f t="shared" si="7"/>
        <v>0</v>
      </c>
      <c r="F102" s="91"/>
    </row>
    <row r="103" spans="1:6" x14ac:dyDescent="0.2">
      <c r="A103" s="90">
        <v>97</v>
      </c>
      <c r="B103" s="91">
        <f t="shared" si="4"/>
        <v>0</v>
      </c>
      <c r="C103" s="92">
        <f t="shared" si="5"/>
        <v>0</v>
      </c>
      <c r="D103" s="91">
        <f t="shared" si="6"/>
        <v>0</v>
      </c>
      <c r="E103" s="92">
        <f t="shared" si="7"/>
        <v>0</v>
      </c>
      <c r="F103" s="91"/>
    </row>
    <row r="104" spans="1:6" x14ac:dyDescent="0.2">
      <c r="A104" s="90">
        <v>98</v>
      </c>
      <c r="B104" s="91">
        <f t="shared" si="4"/>
        <v>0</v>
      </c>
      <c r="C104" s="92">
        <f t="shared" si="5"/>
        <v>0</v>
      </c>
      <c r="D104" s="91">
        <f t="shared" si="6"/>
        <v>0</v>
      </c>
      <c r="E104" s="92">
        <f t="shared" si="7"/>
        <v>0</v>
      </c>
      <c r="F104" s="91"/>
    </row>
    <row r="105" spans="1:6" x14ac:dyDescent="0.2">
      <c r="A105" s="90">
        <v>99</v>
      </c>
      <c r="B105" s="91">
        <f t="shared" si="4"/>
        <v>0</v>
      </c>
      <c r="C105" s="92">
        <f t="shared" si="5"/>
        <v>0</v>
      </c>
      <c r="D105" s="91">
        <f t="shared" si="6"/>
        <v>0</v>
      </c>
      <c r="E105" s="92">
        <f t="shared" si="7"/>
        <v>0</v>
      </c>
      <c r="F105" s="91"/>
    </row>
    <row r="106" spans="1:6" x14ac:dyDescent="0.2">
      <c r="A106" s="90">
        <v>100</v>
      </c>
      <c r="B106" s="91">
        <f t="shared" si="4"/>
        <v>0</v>
      </c>
      <c r="C106" s="92">
        <f t="shared" si="5"/>
        <v>0</v>
      </c>
      <c r="D106" s="91">
        <f t="shared" si="6"/>
        <v>0</v>
      </c>
      <c r="E106" s="92">
        <f t="shared" si="7"/>
        <v>0</v>
      </c>
      <c r="F106" s="91"/>
    </row>
    <row r="107" spans="1:6" x14ac:dyDescent="0.2">
      <c r="A107" s="90">
        <v>101</v>
      </c>
      <c r="B107" s="91">
        <f t="shared" si="4"/>
        <v>0</v>
      </c>
      <c r="C107" s="92">
        <f t="shared" si="5"/>
        <v>0</v>
      </c>
      <c r="D107" s="91">
        <f t="shared" si="6"/>
        <v>0</v>
      </c>
      <c r="E107" s="92">
        <f t="shared" si="7"/>
        <v>0</v>
      </c>
      <c r="F107" s="91"/>
    </row>
    <row r="108" spans="1:6" x14ac:dyDescent="0.2">
      <c r="A108" s="90">
        <v>102</v>
      </c>
      <c r="B108" s="91">
        <f t="shared" si="4"/>
        <v>0</v>
      </c>
      <c r="C108" s="92">
        <f t="shared" si="5"/>
        <v>0</v>
      </c>
      <c r="D108" s="91">
        <f t="shared" si="6"/>
        <v>0</v>
      </c>
      <c r="E108" s="92">
        <f t="shared" si="7"/>
        <v>0</v>
      </c>
      <c r="F108" s="91"/>
    </row>
    <row r="109" spans="1:6" x14ac:dyDescent="0.2">
      <c r="A109" s="90">
        <v>103</v>
      </c>
      <c r="B109" s="91">
        <f t="shared" si="4"/>
        <v>0</v>
      </c>
      <c r="C109" s="92">
        <f t="shared" si="5"/>
        <v>0</v>
      </c>
      <c r="D109" s="91">
        <f t="shared" si="6"/>
        <v>0</v>
      </c>
      <c r="E109" s="92">
        <f t="shared" si="7"/>
        <v>0</v>
      </c>
      <c r="F109" s="91"/>
    </row>
    <row r="110" spans="1:6" x14ac:dyDescent="0.2">
      <c r="A110" s="90">
        <v>104</v>
      </c>
      <c r="B110" s="91">
        <f t="shared" si="4"/>
        <v>0</v>
      </c>
      <c r="C110" s="92">
        <f t="shared" si="5"/>
        <v>0</v>
      </c>
      <c r="D110" s="91">
        <f t="shared" si="6"/>
        <v>0</v>
      </c>
      <c r="E110" s="92">
        <f t="shared" si="7"/>
        <v>0</v>
      </c>
      <c r="F110" s="91"/>
    </row>
    <row r="111" spans="1:6" x14ac:dyDescent="0.2">
      <c r="A111" s="90">
        <v>105</v>
      </c>
      <c r="B111" s="91">
        <f t="shared" si="4"/>
        <v>0</v>
      </c>
      <c r="C111" s="92">
        <f t="shared" si="5"/>
        <v>0</v>
      </c>
      <c r="D111" s="91">
        <f t="shared" si="6"/>
        <v>0</v>
      </c>
      <c r="E111" s="92">
        <f t="shared" si="7"/>
        <v>0</v>
      </c>
      <c r="F111" s="91"/>
    </row>
    <row r="112" spans="1:6" x14ac:dyDescent="0.2">
      <c r="A112" s="90">
        <v>106</v>
      </c>
      <c r="B112" s="91">
        <f t="shared" si="4"/>
        <v>0</v>
      </c>
      <c r="C112" s="92">
        <f t="shared" si="5"/>
        <v>0</v>
      </c>
      <c r="D112" s="91">
        <f t="shared" si="6"/>
        <v>0</v>
      </c>
      <c r="E112" s="92">
        <f t="shared" si="7"/>
        <v>0</v>
      </c>
      <c r="F112" s="91"/>
    </row>
    <row r="113" spans="1:6" x14ac:dyDescent="0.2">
      <c r="A113" s="90">
        <v>107</v>
      </c>
      <c r="B113" s="91">
        <f t="shared" si="4"/>
        <v>0</v>
      </c>
      <c r="C113" s="92">
        <f t="shared" si="5"/>
        <v>0</v>
      </c>
      <c r="D113" s="91">
        <f t="shared" si="6"/>
        <v>0</v>
      </c>
      <c r="E113" s="92">
        <f t="shared" si="7"/>
        <v>0</v>
      </c>
      <c r="F113" s="91"/>
    </row>
    <row r="114" spans="1:6" x14ac:dyDescent="0.2">
      <c r="A114" s="90">
        <v>108</v>
      </c>
      <c r="B114" s="91">
        <f t="shared" si="4"/>
        <v>0</v>
      </c>
      <c r="C114" s="92">
        <f t="shared" si="5"/>
        <v>0</v>
      </c>
      <c r="D114" s="91">
        <f t="shared" si="6"/>
        <v>0</v>
      </c>
      <c r="E114" s="92">
        <f t="shared" si="7"/>
        <v>0</v>
      </c>
      <c r="F114" s="91"/>
    </row>
    <row r="115" spans="1:6" x14ac:dyDescent="0.2">
      <c r="A115" s="90">
        <v>109</v>
      </c>
      <c r="B115" s="91">
        <f t="shared" si="4"/>
        <v>0</v>
      </c>
      <c r="C115" s="92">
        <f t="shared" si="5"/>
        <v>0</v>
      </c>
      <c r="D115" s="91">
        <f t="shared" si="6"/>
        <v>0</v>
      </c>
      <c r="E115" s="92">
        <f t="shared" si="7"/>
        <v>0</v>
      </c>
      <c r="F115" s="91"/>
    </row>
    <row r="116" spans="1:6" x14ac:dyDescent="0.2">
      <c r="A116" s="90">
        <v>110</v>
      </c>
      <c r="B116" s="91">
        <f t="shared" si="4"/>
        <v>0</v>
      </c>
      <c r="C116" s="92">
        <f t="shared" si="5"/>
        <v>0</v>
      </c>
      <c r="D116" s="91">
        <f t="shared" si="6"/>
        <v>0</v>
      </c>
      <c r="E116" s="92">
        <f t="shared" si="7"/>
        <v>0</v>
      </c>
      <c r="F116" s="91"/>
    </row>
    <row r="117" spans="1:6" x14ac:dyDescent="0.2">
      <c r="A117" s="90">
        <v>111</v>
      </c>
      <c r="B117" s="91">
        <f t="shared" si="4"/>
        <v>0</v>
      </c>
      <c r="C117" s="92">
        <f t="shared" si="5"/>
        <v>0</v>
      </c>
      <c r="D117" s="91">
        <f t="shared" si="6"/>
        <v>0</v>
      </c>
      <c r="E117" s="92">
        <f t="shared" si="7"/>
        <v>0</v>
      </c>
      <c r="F117" s="91"/>
    </row>
    <row r="118" spans="1:6" x14ac:dyDescent="0.2">
      <c r="A118" s="90">
        <v>112</v>
      </c>
      <c r="B118" s="91">
        <f t="shared" si="4"/>
        <v>0</v>
      </c>
      <c r="C118" s="92">
        <f t="shared" si="5"/>
        <v>0</v>
      </c>
      <c r="D118" s="91">
        <f t="shared" si="6"/>
        <v>0</v>
      </c>
      <c r="E118" s="92">
        <f t="shared" si="7"/>
        <v>0</v>
      </c>
      <c r="F118" s="91"/>
    </row>
    <row r="119" spans="1:6" x14ac:dyDescent="0.2">
      <c r="A119" s="90">
        <v>113</v>
      </c>
      <c r="B119" s="91">
        <f t="shared" si="4"/>
        <v>0</v>
      </c>
      <c r="C119" s="92">
        <f t="shared" si="5"/>
        <v>0</v>
      </c>
      <c r="D119" s="91">
        <f t="shared" si="6"/>
        <v>0</v>
      </c>
      <c r="E119" s="92">
        <f t="shared" si="7"/>
        <v>0</v>
      </c>
      <c r="F119" s="91"/>
    </row>
    <row r="120" spans="1:6" x14ac:dyDescent="0.2">
      <c r="A120" s="90">
        <v>114</v>
      </c>
      <c r="B120" s="91">
        <f t="shared" si="4"/>
        <v>0</v>
      </c>
      <c r="C120" s="92">
        <f t="shared" si="5"/>
        <v>0</v>
      </c>
      <c r="D120" s="91">
        <f t="shared" si="6"/>
        <v>0</v>
      </c>
      <c r="E120" s="92">
        <f t="shared" si="7"/>
        <v>0</v>
      </c>
      <c r="F120" s="91"/>
    </row>
    <row r="121" spans="1:6" x14ac:dyDescent="0.2">
      <c r="A121" s="90">
        <v>115</v>
      </c>
      <c r="B121" s="91">
        <f t="shared" si="4"/>
        <v>0</v>
      </c>
      <c r="C121" s="92">
        <f t="shared" si="5"/>
        <v>0</v>
      </c>
      <c r="D121" s="91">
        <f t="shared" si="6"/>
        <v>0</v>
      </c>
      <c r="E121" s="92">
        <f t="shared" si="7"/>
        <v>0</v>
      </c>
      <c r="F121" s="91"/>
    </row>
    <row r="122" spans="1:6" x14ac:dyDescent="0.2">
      <c r="A122" s="90">
        <v>116</v>
      </c>
      <c r="B122" s="91">
        <f t="shared" si="4"/>
        <v>0</v>
      </c>
      <c r="C122" s="92">
        <f t="shared" si="5"/>
        <v>0</v>
      </c>
      <c r="D122" s="91">
        <f t="shared" si="6"/>
        <v>0</v>
      </c>
      <c r="E122" s="92">
        <f t="shared" si="7"/>
        <v>0</v>
      </c>
      <c r="F122" s="91"/>
    </row>
    <row r="123" spans="1:6" x14ac:dyDescent="0.2">
      <c r="A123" s="90">
        <v>117</v>
      </c>
      <c r="B123" s="91">
        <f t="shared" si="4"/>
        <v>0</v>
      </c>
      <c r="C123" s="92">
        <f t="shared" si="5"/>
        <v>0</v>
      </c>
      <c r="D123" s="91">
        <f t="shared" si="6"/>
        <v>0</v>
      </c>
      <c r="E123" s="92">
        <f t="shared" si="7"/>
        <v>0</v>
      </c>
      <c r="F123" s="91"/>
    </row>
    <row r="124" spans="1:6" x14ac:dyDescent="0.2">
      <c r="A124" s="90">
        <v>118</v>
      </c>
      <c r="B124" s="91">
        <f t="shared" si="4"/>
        <v>0</v>
      </c>
      <c r="C124" s="92">
        <f t="shared" si="5"/>
        <v>0</v>
      </c>
      <c r="D124" s="91">
        <f t="shared" si="6"/>
        <v>0</v>
      </c>
      <c r="E124" s="92">
        <f t="shared" si="7"/>
        <v>0</v>
      </c>
      <c r="F124" s="91"/>
    </row>
    <row r="125" spans="1:6" x14ac:dyDescent="0.2">
      <c r="A125" s="90">
        <v>119</v>
      </c>
      <c r="B125" s="91">
        <f t="shared" si="4"/>
        <v>0</v>
      </c>
      <c r="C125" s="92">
        <f t="shared" si="5"/>
        <v>0</v>
      </c>
      <c r="D125" s="91">
        <f t="shared" si="6"/>
        <v>0</v>
      </c>
      <c r="E125" s="92">
        <f t="shared" si="7"/>
        <v>0</v>
      </c>
      <c r="F125" s="91"/>
    </row>
    <row r="126" spans="1:6" x14ac:dyDescent="0.2">
      <c r="A126" s="90">
        <v>120</v>
      </c>
      <c r="B126" s="91">
        <f t="shared" si="4"/>
        <v>0</v>
      </c>
      <c r="C126" s="92">
        <f t="shared" si="5"/>
        <v>0</v>
      </c>
      <c r="D126" s="91">
        <f t="shared" si="6"/>
        <v>0</v>
      </c>
      <c r="E126" s="92">
        <f t="shared" si="7"/>
        <v>0</v>
      </c>
      <c r="F126" s="91"/>
    </row>
    <row r="127" spans="1:6" x14ac:dyDescent="0.2">
      <c r="A127" s="90">
        <v>121</v>
      </c>
      <c r="B127" s="91">
        <f t="shared" si="4"/>
        <v>0</v>
      </c>
      <c r="C127" s="92">
        <f t="shared" si="5"/>
        <v>0</v>
      </c>
      <c r="D127" s="91">
        <f t="shared" si="6"/>
        <v>0</v>
      </c>
      <c r="E127" s="92">
        <f t="shared" si="7"/>
        <v>0</v>
      </c>
      <c r="F127" s="91"/>
    </row>
    <row r="128" spans="1:6" x14ac:dyDescent="0.2">
      <c r="A128" s="90">
        <v>122</v>
      </c>
      <c r="B128" s="91">
        <f t="shared" si="4"/>
        <v>0</v>
      </c>
      <c r="C128" s="92">
        <f t="shared" si="5"/>
        <v>0</v>
      </c>
      <c r="D128" s="91">
        <f t="shared" si="6"/>
        <v>0</v>
      </c>
      <c r="E128" s="92">
        <f t="shared" si="7"/>
        <v>0</v>
      </c>
      <c r="F128" s="91"/>
    </row>
    <row r="129" spans="1:6" x14ac:dyDescent="0.2">
      <c r="A129" s="90">
        <v>123</v>
      </c>
      <c r="B129" s="91">
        <f t="shared" si="4"/>
        <v>0</v>
      </c>
      <c r="C129" s="92">
        <f t="shared" si="5"/>
        <v>0</v>
      </c>
      <c r="D129" s="91">
        <f t="shared" si="6"/>
        <v>0</v>
      </c>
      <c r="E129" s="92">
        <f t="shared" si="7"/>
        <v>0</v>
      </c>
      <c r="F129" s="91"/>
    </row>
    <row r="130" spans="1:6" x14ac:dyDescent="0.2">
      <c r="A130" s="90">
        <v>124</v>
      </c>
      <c r="B130" s="91">
        <f t="shared" si="4"/>
        <v>0</v>
      </c>
      <c r="C130" s="92">
        <f t="shared" si="5"/>
        <v>0</v>
      </c>
      <c r="D130" s="91">
        <f t="shared" si="6"/>
        <v>0</v>
      </c>
      <c r="E130" s="92">
        <f t="shared" si="7"/>
        <v>0</v>
      </c>
      <c r="F130" s="91"/>
    </row>
    <row r="131" spans="1:6" x14ac:dyDescent="0.2">
      <c r="A131" s="90">
        <v>125</v>
      </c>
      <c r="B131" s="91">
        <f t="shared" si="4"/>
        <v>0</v>
      </c>
      <c r="C131" s="92">
        <f t="shared" si="5"/>
        <v>0</v>
      </c>
      <c r="D131" s="91">
        <f t="shared" si="6"/>
        <v>0</v>
      </c>
      <c r="E131" s="92">
        <f t="shared" si="7"/>
        <v>0</v>
      </c>
      <c r="F131" s="91"/>
    </row>
    <row r="132" spans="1:6" x14ac:dyDescent="0.2">
      <c r="A132" s="90">
        <v>126</v>
      </c>
      <c r="B132" s="91">
        <f t="shared" si="4"/>
        <v>0</v>
      </c>
      <c r="C132" s="92">
        <f t="shared" si="5"/>
        <v>0</v>
      </c>
      <c r="D132" s="91">
        <f t="shared" si="6"/>
        <v>0</v>
      </c>
      <c r="E132" s="92">
        <f t="shared" si="7"/>
        <v>0</v>
      </c>
      <c r="F132" s="91"/>
    </row>
    <row r="133" spans="1:6" x14ac:dyDescent="0.2">
      <c r="A133" s="90">
        <v>127</v>
      </c>
      <c r="B133" s="91">
        <f t="shared" si="4"/>
        <v>0</v>
      </c>
      <c r="C133" s="92">
        <f t="shared" si="5"/>
        <v>0</v>
      </c>
      <c r="D133" s="91">
        <f t="shared" si="6"/>
        <v>0</v>
      </c>
      <c r="E133" s="92">
        <f t="shared" si="7"/>
        <v>0</v>
      </c>
      <c r="F133" s="91"/>
    </row>
    <row r="134" spans="1:6" x14ac:dyDescent="0.2">
      <c r="A134" s="90">
        <v>128</v>
      </c>
      <c r="B134" s="91">
        <f t="shared" si="4"/>
        <v>0</v>
      </c>
      <c r="C134" s="92">
        <f t="shared" si="5"/>
        <v>0</v>
      </c>
      <c r="D134" s="91">
        <f t="shared" si="6"/>
        <v>0</v>
      </c>
      <c r="E134" s="92">
        <f t="shared" si="7"/>
        <v>0</v>
      </c>
      <c r="F134" s="91"/>
    </row>
    <row r="135" spans="1:6" x14ac:dyDescent="0.2">
      <c r="A135" s="90">
        <v>129</v>
      </c>
      <c r="B135" s="91">
        <f t="shared" ref="B135:B198" si="8">IF(E134&lt;-PMT(D$2,C$2,E$6),E134*(1+D$2),-PMT(D$2,C$2,E$6))</f>
        <v>0</v>
      </c>
      <c r="C135" s="92">
        <f t="shared" si="5"/>
        <v>0</v>
      </c>
      <c r="D135" s="91">
        <f t="shared" si="6"/>
        <v>0</v>
      </c>
      <c r="E135" s="92">
        <f t="shared" si="7"/>
        <v>0</v>
      </c>
      <c r="F135" s="91"/>
    </row>
    <row r="136" spans="1:6" x14ac:dyDescent="0.2">
      <c r="A136" s="90">
        <v>130</v>
      </c>
      <c r="B136" s="91">
        <f t="shared" si="8"/>
        <v>0</v>
      </c>
      <c r="C136" s="92">
        <f t="shared" ref="C136:C199" si="9">E135*D$2</f>
        <v>0</v>
      </c>
      <c r="D136" s="91">
        <f t="shared" ref="D136:D199" si="10">B136-C136+F136</f>
        <v>0</v>
      </c>
      <c r="E136" s="92">
        <f t="shared" ref="E136:E199" si="11">E135-D136</f>
        <v>0</v>
      </c>
      <c r="F136" s="91"/>
    </row>
    <row r="137" spans="1:6" x14ac:dyDescent="0.2">
      <c r="A137" s="90">
        <v>131</v>
      </c>
      <c r="B137" s="91">
        <f t="shared" si="8"/>
        <v>0</v>
      </c>
      <c r="C137" s="92">
        <f t="shared" si="9"/>
        <v>0</v>
      </c>
      <c r="D137" s="91">
        <f t="shared" si="10"/>
        <v>0</v>
      </c>
      <c r="E137" s="92">
        <f t="shared" si="11"/>
        <v>0</v>
      </c>
      <c r="F137" s="91"/>
    </row>
    <row r="138" spans="1:6" x14ac:dyDescent="0.2">
      <c r="A138" s="90">
        <v>132</v>
      </c>
      <c r="B138" s="91">
        <f t="shared" si="8"/>
        <v>0</v>
      </c>
      <c r="C138" s="92">
        <f t="shared" si="9"/>
        <v>0</v>
      </c>
      <c r="D138" s="91">
        <f t="shared" si="10"/>
        <v>0</v>
      </c>
      <c r="E138" s="92">
        <f t="shared" si="11"/>
        <v>0</v>
      </c>
      <c r="F138" s="91"/>
    </row>
    <row r="139" spans="1:6" x14ac:dyDescent="0.2">
      <c r="A139" s="90">
        <v>133</v>
      </c>
      <c r="B139" s="91">
        <f t="shared" si="8"/>
        <v>0</v>
      </c>
      <c r="C139" s="92">
        <f t="shared" si="9"/>
        <v>0</v>
      </c>
      <c r="D139" s="91">
        <f t="shared" si="10"/>
        <v>0</v>
      </c>
      <c r="E139" s="92">
        <f t="shared" si="11"/>
        <v>0</v>
      </c>
      <c r="F139" s="91"/>
    </row>
    <row r="140" spans="1:6" x14ac:dyDescent="0.2">
      <c r="A140" s="90">
        <v>134</v>
      </c>
      <c r="B140" s="91">
        <f t="shared" si="8"/>
        <v>0</v>
      </c>
      <c r="C140" s="92">
        <f t="shared" si="9"/>
        <v>0</v>
      </c>
      <c r="D140" s="91">
        <f t="shared" si="10"/>
        <v>0</v>
      </c>
      <c r="E140" s="92">
        <f t="shared" si="11"/>
        <v>0</v>
      </c>
      <c r="F140" s="91"/>
    </row>
    <row r="141" spans="1:6" x14ac:dyDescent="0.2">
      <c r="A141" s="90">
        <v>135</v>
      </c>
      <c r="B141" s="91">
        <f t="shared" si="8"/>
        <v>0</v>
      </c>
      <c r="C141" s="92">
        <f t="shared" si="9"/>
        <v>0</v>
      </c>
      <c r="D141" s="91">
        <f t="shared" si="10"/>
        <v>0</v>
      </c>
      <c r="E141" s="92">
        <f t="shared" si="11"/>
        <v>0</v>
      </c>
      <c r="F141" s="91"/>
    </row>
    <row r="142" spans="1:6" x14ac:dyDescent="0.2">
      <c r="A142" s="90">
        <v>136</v>
      </c>
      <c r="B142" s="91">
        <f t="shared" si="8"/>
        <v>0</v>
      </c>
      <c r="C142" s="92">
        <f t="shared" si="9"/>
        <v>0</v>
      </c>
      <c r="D142" s="91">
        <f t="shared" si="10"/>
        <v>0</v>
      </c>
      <c r="E142" s="92">
        <f t="shared" si="11"/>
        <v>0</v>
      </c>
      <c r="F142" s="91"/>
    </row>
    <row r="143" spans="1:6" x14ac:dyDescent="0.2">
      <c r="A143" s="90">
        <v>137</v>
      </c>
      <c r="B143" s="91">
        <f t="shared" si="8"/>
        <v>0</v>
      </c>
      <c r="C143" s="92">
        <f t="shared" si="9"/>
        <v>0</v>
      </c>
      <c r="D143" s="91">
        <f t="shared" si="10"/>
        <v>0</v>
      </c>
      <c r="E143" s="92">
        <f t="shared" si="11"/>
        <v>0</v>
      </c>
      <c r="F143" s="91"/>
    </row>
    <row r="144" spans="1:6" x14ac:dyDescent="0.2">
      <c r="A144" s="90">
        <v>138</v>
      </c>
      <c r="B144" s="91">
        <f t="shared" si="8"/>
        <v>0</v>
      </c>
      <c r="C144" s="92">
        <f t="shared" si="9"/>
        <v>0</v>
      </c>
      <c r="D144" s="91">
        <f t="shared" si="10"/>
        <v>0</v>
      </c>
      <c r="E144" s="92">
        <f t="shared" si="11"/>
        <v>0</v>
      </c>
      <c r="F144" s="91"/>
    </row>
    <row r="145" spans="1:6" x14ac:dyDescent="0.2">
      <c r="A145" s="90">
        <v>139</v>
      </c>
      <c r="B145" s="91">
        <f t="shared" si="8"/>
        <v>0</v>
      </c>
      <c r="C145" s="92">
        <f t="shared" si="9"/>
        <v>0</v>
      </c>
      <c r="D145" s="91">
        <f t="shared" si="10"/>
        <v>0</v>
      </c>
      <c r="E145" s="92">
        <f t="shared" si="11"/>
        <v>0</v>
      </c>
      <c r="F145" s="91"/>
    </row>
    <row r="146" spans="1:6" x14ac:dyDescent="0.2">
      <c r="A146" s="90">
        <v>140</v>
      </c>
      <c r="B146" s="91">
        <f t="shared" si="8"/>
        <v>0</v>
      </c>
      <c r="C146" s="92">
        <f t="shared" si="9"/>
        <v>0</v>
      </c>
      <c r="D146" s="91">
        <f t="shared" si="10"/>
        <v>0</v>
      </c>
      <c r="E146" s="92">
        <f t="shared" si="11"/>
        <v>0</v>
      </c>
      <c r="F146" s="91"/>
    </row>
    <row r="147" spans="1:6" x14ac:dyDescent="0.2">
      <c r="A147" s="90">
        <v>141</v>
      </c>
      <c r="B147" s="91">
        <f t="shared" si="8"/>
        <v>0</v>
      </c>
      <c r="C147" s="92">
        <f t="shared" si="9"/>
        <v>0</v>
      </c>
      <c r="D147" s="91">
        <f t="shared" si="10"/>
        <v>0</v>
      </c>
      <c r="E147" s="92">
        <f t="shared" si="11"/>
        <v>0</v>
      </c>
      <c r="F147" s="91"/>
    </row>
    <row r="148" spans="1:6" x14ac:dyDescent="0.2">
      <c r="A148" s="90">
        <v>142</v>
      </c>
      <c r="B148" s="91">
        <f t="shared" si="8"/>
        <v>0</v>
      </c>
      <c r="C148" s="92">
        <f t="shared" si="9"/>
        <v>0</v>
      </c>
      <c r="D148" s="91">
        <f t="shared" si="10"/>
        <v>0</v>
      </c>
      <c r="E148" s="92">
        <f t="shared" si="11"/>
        <v>0</v>
      </c>
      <c r="F148" s="91"/>
    </row>
    <row r="149" spans="1:6" x14ac:dyDescent="0.2">
      <c r="A149" s="90">
        <v>143</v>
      </c>
      <c r="B149" s="91">
        <f t="shared" si="8"/>
        <v>0</v>
      </c>
      <c r="C149" s="92">
        <f t="shared" si="9"/>
        <v>0</v>
      </c>
      <c r="D149" s="91">
        <f t="shared" si="10"/>
        <v>0</v>
      </c>
      <c r="E149" s="92">
        <f t="shared" si="11"/>
        <v>0</v>
      </c>
      <c r="F149" s="91"/>
    </row>
    <row r="150" spans="1:6" x14ac:dyDescent="0.2">
      <c r="A150" s="90">
        <v>144</v>
      </c>
      <c r="B150" s="91">
        <f t="shared" si="8"/>
        <v>0</v>
      </c>
      <c r="C150" s="92">
        <f t="shared" si="9"/>
        <v>0</v>
      </c>
      <c r="D150" s="91">
        <f t="shared" si="10"/>
        <v>0</v>
      </c>
      <c r="E150" s="92">
        <f t="shared" si="11"/>
        <v>0</v>
      </c>
      <c r="F150" s="91"/>
    </row>
    <row r="151" spans="1:6" x14ac:dyDescent="0.2">
      <c r="A151" s="90">
        <v>145</v>
      </c>
      <c r="B151" s="91">
        <f t="shared" si="8"/>
        <v>0</v>
      </c>
      <c r="C151" s="92">
        <f t="shared" si="9"/>
        <v>0</v>
      </c>
      <c r="D151" s="91">
        <f t="shared" si="10"/>
        <v>0</v>
      </c>
      <c r="E151" s="92">
        <f t="shared" si="11"/>
        <v>0</v>
      </c>
      <c r="F151" s="91"/>
    </row>
    <row r="152" spans="1:6" x14ac:dyDescent="0.2">
      <c r="A152" s="90">
        <v>146</v>
      </c>
      <c r="B152" s="91">
        <f t="shared" si="8"/>
        <v>0</v>
      </c>
      <c r="C152" s="92">
        <f t="shared" si="9"/>
        <v>0</v>
      </c>
      <c r="D152" s="91">
        <f t="shared" si="10"/>
        <v>0</v>
      </c>
      <c r="E152" s="92">
        <f t="shared" si="11"/>
        <v>0</v>
      </c>
      <c r="F152" s="91"/>
    </row>
    <row r="153" spans="1:6" x14ac:dyDescent="0.2">
      <c r="A153" s="90">
        <v>147</v>
      </c>
      <c r="B153" s="91">
        <f t="shared" si="8"/>
        <v>0</v>
      </c>
      <c r="C153" s="92">
        <f t="shared" si="9"/>
        <v>0</v>
      </c>
      <c r="D153" s="91">
        <f t="shared" si="10"/>
        <v>0</v>
      </c>
      <c r="E153" s="92">
        <f t="shared" si="11"/>
        <v>0</v>
      </c>
      <c r="F153" s="91"/>
    </row>
    <row r="154" spans="1:6" x14ac:dyDescent="0.2">
      <c r="A154" s="90">
        <v>148</v>
      </c>
      <c r="B154" s="91">
        <f t="shared" si="8"/>
        <v>0</v>
      </c>
      <c r="C154" s="92">
        <f t="shared" si="9"/>
        <v>0</v>
      </c>
      <c r="D154" s="91">
        <f t="shared" si="10"/>
        <v>0</v>
      </c>
      <c r="E154" s="92">
        <f t="shared" si="11"/>
        <v>0</v>
      </c>
      <c r="F154" s="91"/>
    </row>
    <row r="155" spans="1:6" x14ac:dyDescent="0.2">
      <c r="A155" s="90">
        <v>149</v>
      </c>
      <c r="B155" s="91">
        <f t="shared" si="8"/>
        <v>0</v>
      </c>
      <c r="C155" s="92">
        <f t="shared" si="9"/>
        <v>0</v>
      </c>
      <c r="D155" s="91">
        <f t="shared" si="10"/>
        <v>0</v>
      </c>
      <c r="E155" s="92">
        <f t="shared" si="11"/>
        <v>0</v>
      </c>
      <c r="F155" s="91"/>
    </row>
    <row r="156" spans="1:6" x14ac:dyDescent="0.2">
      <c r="A156" s="90">
        <v>150</v>
      </c>
      <c r="B156" s="91">
        <f t="shared" si="8"/>
        <v>0</v>
      </c>
      <c r="C156" s="92">
        <f t="shared" si="9"/>
        <v>0</v>
      </c>
      <c r="D156" s="91">
        <f t="shared" si="10"/>
        <v>0</v>
      </c>
      <c r="E156" s="92">
        <f t="shared" si="11"/>
        <v>0</v>
      </c>
      <c r="F156" s="91"/>
    </row>
    <row r="157" spans="1:6" x14ac:dyDescent="0.2">
      <c r="A157" s="90">
        <v>151</v>
      </c>
      <c r="B157" s="91">
        <f t="shared" si="8"/>
        <v>0</v>
      </c>
      <c r="C157" s="92">
        <f t="shared" si="9"/>
        <v>0</v>
      </c>
      <c r="D157" s="91">
        <f t="shared" si="10"/>
        <v>0</v>
      </c>
      <c r="E157" s="92">
        <f t="shared" si="11"/>
        <v>0</v>
      </c>
      <c r="F157" s="91"/>
    </row>
    <row r="158" spans="1:6" x14ac:dyDescent="0.2">
      <c r="A158" s="90">
        <v>152</v>
      </c>
      <c r="B158" s="91">
        <f t="shared" si="8"/>
        <v>0</v>
      </c>
      <c r="C158" s="92">
        <f t="shared" si="9"/>
        <v>0</v>
      </c>
      <c r="D158" s="91">
        <f t="shared" si="10"/>
        <v>0</v>
      </c>
      <c r="E158" s="92">
        <f t="shared" si="11"/>
        <v>0</v>
      </c>
      <c r="F158" s="91"/>
    </row>
    <row r="159" spans="1:6" x14ac:dyDescent="0.2">
      <c r="A159" s="90">
        <v>153</v>
      </c>
      <c r="B159" s="91">
        <f t="shared" si="8"/>
        <v>0</v>
      </c>
      <c r="C159" s="92">
        <f t="shared" si="9"/>
        <v>0</v>
      </c>
      <c r="D159" s="91">
        <f t="shared" si="10"/>
        <v>0</v>
      </c>
      <c r="E159" s="92">
        <f t="shared" si="11"/>
        <v>0</v>
      </c>
      <c r="F159" s="91"/>
    </row>
    <row r="160" spans="1:6" x14ac:dyDescent="0.2">
      <c r="A160" s="90">
        <v>154</v>
      </c>
      <c r="B160" s="91">
        <f t="shared" si="8"/>
        <v>0</v>
      </c>
      <c r="C160" s="92">
        <f t="shared" si="9"/>
        <v>0</v>
      </c>
      <c r="D160" s="91">
        <f t="shared" si="10"/>
        <v>0</v>
      </c>
      <c r="E160" s="92">
        <f t="shared" si="11"/>
        <v>0</v>
      </c>
      <c r="F160" s="91"/>
    </row>
    <row r="161" spans="1:6" x14ac:dyDescent="0.2">
      <c r="A161" s="90">
        <v>155</v>
      </c>
      <c r="B161" s="91">
        <f t="shared" si="8"/>
        <v>0</v>
      </c>
      <c r="C161" s="92">
        <f t="shared" si="9"/>
        <v>0</v>
      </c>
      <c r="D161" s="91">
        <f t="shared" si="10"/>
        <v>0</v>
      </c>
      <c r="E161" s="92">
        <f t="shared" si="11"/>
        <v>0</v>
      </c>
      <c r="F161" s="91"/>
    </row>
    <row r="162" spans="1:6" x14ac:dyDescent="0.2">
      <c r="A162" s="90">
        <v>156</v>
      </c>
      <c r="B162" s="91">
        <f t="shared" si="8"/>
        <v>0</v>
      </c>
      <c r="C162" s="92">
        <f t="shared" si="9"/>
        <v>0</v>
      </c>
      <c r="D162" s="91">
        <f t="shared" si="10"/>
        <v>0</v>
      </c>
      <c r="E162" s="92">
        <f t="shared" si="11"/>
        <v>0</v>
      </c>
      <c r="F162" s="91"/>
    </row>
    <row r="163" spans="1:6" x14ac:dyDescent="0.2">
      <c r="A163" s="90">
        <v>157</v>
      </c>
      <c r="B163" s="91">
        <f t="shared" si="8"/>
        <v>0</v>
      </c>
      <c r="C163" s="92">
        <f t="shared" si="9"/>
        <v>0</v>
      </c>
      <c r="D163" s="91">
        <f t="shared" si="10"/>
        <v>0</v>
      </c>
      <c r="E163" s="92">
        <f t="shared" si="11"/>
        <v>0</v>
      </c>
      <c r="F163" s="91"/>
    </row>
    <row r="164" spans="1:6" x14ac:dyDescent="0.2">
      <c r="A164" s="90">
        <v>158</v>
      </c>
      <c r="B164" s="91">
        <f t="shared" si="8"/>
        <v>0</v>
      </c>
      <c r="C164" s="92">
        <f t="shared" si="9"/>
        <v>0</v>
      </c>
      <c r="D164" s="91">
        <f t="shared" si="10"/>
        <v>0</v>
      </c>
      <c r="E164" s="92">
        <f t="shared" si="11"/>
        <v>0</v>
      </c>
      <c r="F164" s="91"/>
    </row>
    <row r="165" spans="1:6" x14ac:dyDescent="0.2">
      <c r="A165" s="90">
        <v>159</v>
      </c>
      <c r="B165" s="91">
        <f t="shared" si="8"/>
        <v>0</v>
      </c>
      <c r="C165" s="92">
        <f t="shared" si="9"/>
        <v>0</v>
      </c>
      <c r="D165" s="91">
        <f t="shared" si="10"/>
        <v>0</v>
      </c>
      <c r="E165" s="92">
        <f t="shared" si="11"/>
        <v>0</v>
      </c>
      <c r="F165" s="91"/>
    </row>
    <row r="166" spans="1:6" x14ac:dyDescent="0.2">
      <c r="A166" s="90">
        <v>160</v>
      </c>
      <c r="B166" s="91">
        <f t="shared" si="8"/>
        <v>0</v>
      </c>
      <c r="C166" s="92">
        <f t="shared" si="9"/>
        <v>0</v>
      </c>
      <c r="D166" s="91">
        <f t="shared" si="10"/>
        <v>0</v>
      </c>
      <c r="E166" s="92">
        <f t="shared" si="11"/>
        <v>0</v>
      </c>
      <c r="F166" s="91"/>
    </row>
    <row r="167" spans="1:6" x14ac:dyDescent="0.2">
      <c r="A167" s="90">
        <v>161</v>
      </c>
      <c r="B167" s="91">
        <f t="shared" si="8"/>
        <v>0</v>
      </c>
      <c r="C167" s="92">
        <f t="shared" si="9"/>
        <v>0</v>
      </c>
      <c r="D167" s="91">
        <f t="shared" si="10"/>
        <v>0</v>
      </c>
      <c r="E167" s="92">
        <f t="shared" si="11"/>
        <v>0</v>
      </c>
      <c r="F167" s="91"/>
    </row>
    <row r="168" spans="1:6" x14ac:dyDescent="0.2">
      <c r="A168" s="90">
        <v>162</v>
      </c>
      <c r="B168" s="91">
        <f t="shared" si="8"/>
        <v>0</v>
      </c>
      <c r="C168" s="92">
        <f t="shared" si="9"/>
        <v>0</v>
      </c>
      <c r="D168" s="91">
        <f t="shared" si="10"/>
        <v>0</v>
      </c>
      <c r="E168" s="92">
        <f t="shared" si="11"/>
        <v>0</v>
      </c>
      <c r="F168" s="91"/>
    </row>
    <row r="169" spans="1:6" x14ac:dyDescent="0.2">
      <c r="A169" s="90">
        <v>163</v>
      </c>
      <c r="B169" s="91">
        <f t="shared" si="8"/>
        <v>0</v>
      </c>
      <c r="C169" s="92">
        <f t="shared" si="9"/>
        <v>0</v>
      </c>
      <c r="D169" s="91">
        <f t="shared" si="10"/>
        <v>0</v>
      </c>
      <c r="E169" s="92">
        <f t="shared" si="11"/>
        <v>0</v>
      </c>
      <c r="F169" s="91"/>
    </row>
    <row r="170" spans="1:6" x14ac:dyDescent="0.2">
      <c r="A170" s="90">
        <v>164</v>
      </c>
      <c r="B170" s="91">
        <f t="shared" si="8"/>
        <v>0</v>
      </c>
      <c r="C170" s="92">
        <f t="shared" si="9"/>
        <v>0</v>
      </c>
      <c r="D170" s="91">
        <f t="shared" si="10"/>
        <v>0</v>
      </c>
      <c r="E170" s="92">
        <f t="shared" si="11"/>
        <v>0</v>
      </c>
      <c r="F170" s="91"/>
    </row>
    <row r="171" spans="1:6" x14ac:dyDescent="0.2">
      <c r="A171" s="90">
        <v>165</v>
      </c>
      <c r="B171" s="91">
        <f t="shared" si="8"/>
        <v>0</v>
      </c>
      <c r="C171" s="92">
        <f t="shared" si="9"/>
        <v>0</v>
      </c>
      <c r="D171" s="91">
        <f t="shared" si="10"/>
        <v>0</v>
      </c>
      <c r="E171" s="92">
        <f t="shared" si="11"/>
        <v>0</v>
      </c>
      <c r="F171" s="91"/>
    </row>
    <row r="172" spans="1:6" x14ac:dyDescent="0.2">
      <c r="A172" s="90">
        <v>166</v>
      </c>
      <c r="B172" s="91">
        <f t="shared" si="8"/>
        <v>0</v>
      </c>
      <c r="C172" s="92">
        <f t="shared" si="9"/>
        <v>0</v>
      </c>
      <c r="D172" s="91">
        <f t="shared" si="10"/>
        <v>0</v>
      </c>
      <c r="E172" s="92">
        <f t="shared" si="11"/>
        <v>0</v>
      </c>
      <c r="F172" s="91"/>
    </row>
    <row r="173" spans="1:6" x14ac:dyDescent="0.2">
      <c r="A173" s="90">
        <v>167</v>
      </c>
      <c r="B173" s="91">
        <f t="shared" si="8"/>
        <v>0</v>
      </c>
      <c r="C173" s="92">
        <f t="shared" si="9"/>
        <v>0</v>
      </c>
      <c r="D173" s="91">
        <f t="shared" si="10"/>
        <v>0</v>
      </c>
      <c r="E173" s="92">
        <f t="shared" si="11"/>
        <v>0</v>
      </c>
      <c r="F173" s="91"/>
    </row>
    <row r="174" spans="1:6" x14ac:dyDescent="0.2">
      <c r="A174" s="90">
        <v>168</v>
      </c>
      <c r="B174" s="91">
        <f t="shared" si="8"/>
        <v>0</v>
      </c>
      <c r="C174" s="92">
        <f t="shared" si="9"/>
        <v>0</v>
      </c>
      <c r="D174" s="91">
        <f t="shared" si="10"/>
        <v>0</v>
      </c>
      <c r="E174" s="92">
        <f t="shared" si="11"/>
        <v>0</v>
      </c>
      <c r="F174" s="91"/>
    </row>
    <row r="175" spans="1:6" x14ac:dyDescent="0.2">
      <c r="A175" s="90">
        <v>169</v>
      </c>
      <c r="B175" s="91">
        <f t="shared" si="8"/>
        <v>0</v>
      </c>
      <c r="C175" s="92">
        <f t="shared" si="9"/>
        <v>0</v>
      </c>
      <c r="D175" s="91">
        <f t="shared" si="10"/>
        <v>0</v>
      </c>
      <c r="E175" s="92">
        <f t="shared" si="11"/>
        <v>0</v>
      </c>
      <c r="F175" s="91"/>
    </row>
    <row r="176" spans="1:6" x14ac:dyDescent="0.2">
      <c r="A176" s="90">
        <v>170</v>
      </c>
      <c r="B176" s="91">
        <f t="shared" si="8"/>
        <v>0</v>
      </c>
      <c r="C176" s="92">
        <f t="shared" si="9"/>
        <v>0</v>
      </c>
      <c r="D176" s="91">
        <f t="shared" si="10"/>
        <v>0</v>
      </c>
      <c r="E176" s="92">
        <f t="shared" si="11"/>
        <v>0</v>
      </c>
      <c r="F176" s="91"/>
    </row>
    <row r="177" spans="1:6" x14ac:dyDescent="0.2">
      <c r="A177" s="90">
        <v>171</v>
      </c>
      <c r="B177" s="91">
        <f t="shared" si="8"/>
        <v>0</v>
      </c>
      <c r="C177" s="92">
        <f t="shared" si="9"/>
        <v>0</v>
      </c>
      <c r="D177" s="91">
        <f t="shared" si="10"/>
        <v>0</v>
      </c>
      <c r="E177" s="92">
        <f t="shared" si="11"/>
        <v>0</v>
      </c>
      <c r="F177" s="91"/>
    </row>
    <row r="178" spans="1:6" x14ac:dyDescent="0.2">
      <c r="A178" s="90">
        <v>172</v>
      </c>
      <c r="B178" s="91">
        <f t="shared" si="8"/>
        <v>0</v>
      </c>
      <c r="C178" s="92">
        <f t="shared" si="9"/>
        <v>0</v>
      </c>
      <c r="D178" s="91">
        <f t="shared" si="10"/>
        <v>0</v>
      </c>
      <c r="E178" s="92">
        <f t="shared" si="11"/>
        <v>0</v>
      </c>
      <c r="F178" s="91"/>
    </row>
    <row r="179" spans="1:6" x14ac:dyDescent="0.2">
      <c r="A179" s="90">
        <v>173</v>
      </c>
      <c r="B179" s="91">
        <f t="shared" si="8"/>
        <v>0</v>
      </c>
      <c r="C179" s="92">
        <f t="shared" si="9"/>
        <v>0</v>
      </c>
      <c r="D179" s="91">
        <f t="shared" si="10"/>
        <v>0</v>
      </c>
      <c r="E179" s="92">
        <f t="shared" si="11"/>
        <v>0</v>
      </c>
      <c r="F179" s="91"/>
    </row>
    <row r="180" spans="1:6" x14ac:dyDescent="0.2">
      <c r="A180" s="90">
        <v>174</v>
      </c>
      <c r="B180" s="91">
        <f t="shared" si="8"/>
        <v>0</v>
      </c>
      <c r="C180" s="92">
        <f t="shared" si="9"/>
        <v>0</v>
      </c>
      <c r="D180" s="91">
        <f t="shared" si="10"/>
        <v>0</v>
      </c>
      <c r="E180" s="92">
        <f t="shared" si="11"/>
        <v>0</v>
      </c>
      <c r="F180" s="91"/>
    </row>
    <row r="181" spans="1:6" x14ac:dyDescent="0.2">
      <c r="A181" s="90">
        <v>175</v>
      </c>
      <c r="B181" s="91">
        <f t="shared" si="8"/>
        <v>0</v>
      </c>
      <c r="C181" s="92">
        <f t="shared" si="9"/>
        <v>0</v>
      </c>
      <c r="D181" s="91">
        <f t="shared" si="10"/>
        <v>0</v>
      </c>
      <c r="E181" s="92">
        <f t="shared" si="11"/>
        <v>0</v>
      </c>
      <c r="F181" s="91"/>
    </row>
    <row r="182" spans="1:6" x14ac:dyDescent="0.2">
      <c r="A182" s="90">
        <v>176</v>
      </c>
      <c r="B182" s="91">
        <f t="shared" si="8"/>
        <v>0</v>
      </c>
      <c r="C182" s="92">
        <f t="shared" si="9"/>
        <v>0</v>
      </c>
      <c r="D182" s="91">
        <f t="shared" si="10"/>
        <v>0</v>
      </c>
      <c r="E182" s="92">
        <f t="shared" si="11"/>
        <v>0</v>
      </c>
      <c r="F182" s="91"/>
    </row>
    <row r="183" spans="1:6" x14ac:dyDescent="0.2">
      <c r="A183" s="90">
        <v>177</v>
      </c>
      <c r="B183" s="91">
        <f t="shared" si="8"/>
        <v>0</v>
      </c>
      <c r="C183" s="92">
        <f t="shared" si="9"/>
        <v>0</v>
      </c>
      <c r="D183" s="91">
        <f t="shared" si="10"/>
        <v>0</v>
      </c>
      <c r="E183" s="92">
        <f t="shared" si="11"/>
        <v>0</v>
      </c>
      <c r="F183" s="91"/>
    </row>
    <row r="184" spans="1:6" x14ac:dyDescent="0.2">
      <c r="A184" s="90">
        <v>178</v>
      </c>
      <c r="B184" s="91">
        <f t="shared" si="8"/>
        <v>0</v>
      </c>
      <c r="C184" s="92">
        <f t="shared" si="9"/>
        <v>0</v>
      </c>
      <c r="D184" s="91">
        <f t="shared" si="10"/>
        <v>0</v>
      </c>
      <c r="E184" s="92">
        <f t="shared" si="11"/>
        <v>0</v>
      </c>
      <c r="F184" s="91"/>
    </row>
    <row r="185" spans="1:6" x14ac:dyDescent="0.2">
      <c r="A185" s="90">
        <v>179</v>
      </c>
      <c r="B185" s="91">
        <f t="shared" si="8"/>
        <v>0</v>
      </c>
      <c r="C185" s="92">
        <f t="shared" si="9"/>
        <v>0</v>
      </c>
      <c r="D185" s="91">
        <f t="shared" si="10"/>
        <v>0</v>
      </c>
      <c r="E185" s="92">
        <f t="shared" si="11"/>
        <v>0</v>
      </c>
      <c r="F185" s="91"/>
    </row>
    <row r="186" spans="1:6" x14ac:dyDescent="0.2">
      <c r="A186" s="90">
        <v>180</v>
      </c>
      <c r="B186" s="91">
        <f t="shared" si="8"/>
        <v>0</v>
      </c>
      <c r="C186" s="92">
        <f t="shared" si="9"/>
        <v>0</v>
      </c>
      <c r="D186" s="91">
        <f t="shared" si="10"/>
        <v>0</v>
      </c>
      <c r="E186" s="92">
        <f t="shared" si="11"/>
        <v>0</v>
      </c>
      <c r="F186" s="91"/>
    </row>
    <row r="187" spans="1:6" x14ac:dyDescent="0.2">
      <c r="A187" s="90">
        <v>181</v>
      </c>
      <c r="B187" s="91">
        <f t="shared" si="8"/>
        <v>0</v>
      </c>
      <c r="C187" s="92">
        <f t="shared" si="9"/>
        <v>0</v>
      </c>
      <c r="D187" s="91">
        <f t="shared" si="10"/>
        <v>0</v>
      </c>
      <c r="E187" s="92">
        <f t="shared" si="11"/>
        <v>0</v>
      </c>
      <c r="F187" s="91"/>
    </row>
    <row r="188" spans="1:6" x14ac:dyDescent="0.2">
      <c r="A188" s="90">
        <v>182</v>
      </c>
      <c r="B188" s="91">
        <f t="shared" si="8"/>
        <v>0</v>
      </c>
      <c r="C188" s="92">
        <f t="shared" si="9"/>
        <v>0</v>
      </c>
      <c r="D188" s="91">
        <f t="shared" si="10"/>
        <v>0</v>
      </c>
      <c r="E188" s="92">
        <f t="shared" si="11"/>
        <v>0</v>
      </c>
      <c r="F188" s="91"/>
    </row>
    <row r="189" spans="1:6" x14ac:dyDescent="0.2">
      <c r="A189" s="90">
        <v>183</v>
      </c>
      <c r="B189" s="91">
        <f t="shared" si="8"/>
        <v>0</v>
      </c>
      <c r="C189" s="92">
        <f t="shared" si="9"/>
        <v>0</v>
      </c>
      <c r="D189" s="91">
        <f t="shared" si="10"/>
        <v>0</v>
      </c>
      <c r="E189" s="92">
        <f t="shared" si="11"/>
        <v>0</v>
      </c>
      <c r="F189" s="91"/>
    </row>
    <row r="190" spans="1:6" x14ac:dyDescent="0.2">
      <c r="A190" s="90">
        <v>184</v>
      </c>
      <c r="B190" s="91">
        <f t="shared" si="8"/>
        <v>0</v>
      </c>
      <c r="C190" s="92">
        <f t="shared" si="9"/>
        <v>0</v>
      </c>
      <c r="D190" s="91">
        <f t="shared" si="10"/>
        <v>0</v>
      </c>
      <c r="E190" s="92">
        <f t="shared" si="11"/>
        <v>0</v>
      </c>
      <c r="F190" s="91"/>
    </row>
    <row r="191" spans="1:6" x14ac:dyDescent="0.2">
      <c r="A191" s="90">
        <v>185</v>
      </c>
      <c r="B191" s="91">
        <f t="shared" si="8"/>
        <v>0</v>
      </c>
      <c r="C191" s="92">
        <f t="shared" si="9"/>
        <v>0</v>
      </c>
      <c r="D191" s="91">
        <f t="shared" si="10"/>
        <v>0</v>
      </c>
      <c r="E191" s="92">
        <f t="shared" si="11"/>
        <v>0</v>
      </c>
      <c r="F191" s="91"/>
    </row>
    <row r="192" spans="1:6" x14ac:dyDescent="0.2">
      <c r="A192" s="90">
        <v>186</v>
      </c>
      <c r="B192" s="91">
        <f t="shared" si="8"/>
        <v>0</v>
      </c>
      <c r="C192" s="92">
        <f t="shared" si="9"/>
        <v>0</v>
      </c>
      <c r="D192" s="91">
        <f t="shared" si="10"/>
        <v>0</v>
      </c>
      <c r="E192" s="92">
        <f t="shared" si="11"/>
        <v>0</v>
      </c>
      <c r="F192" s="91"/>
    </row>
    <row r="193" spans="1:6" x14ac:dyDescent="0.2">
      <c r="A193" s="90">
        <v>187</v>
      </c>
      <c r="B193" s="91">
        <f t="shared" si="8"/>
        <v>0</v>
      </c>
      <c r="C193" s="92">
        <f t="shared" si="9"/>
        <v>0</v>
      </c>
      <c r="D193" s="91">
        <f t="shared" si="10"/>
        <v>0</v>
      </c>
      <c r="E193" s="92">
        <f t="shared" si="11"/>
        <v>0</v>
      </c>
      <c r="F193" s="91"/>
    </row>
    <row r="194" spans="1:6" x14ac:dyDescent="0.2">
      <c r="A194" s="90">
        <v>188</v>
      </c>
      <c r="B194" s="91">
        <f t="shared" si="8"/>
        <v>0</v>
      </c>
      <c r="C194" s="92">
        <f t="shared" si="9"/>
        <v>0</v>
      </c>
      <c r="D194" s="91">
        <f t="shared" si="10"/>
        <v>0</v>
      </c>
      <c r="E194" s="92">
        <f t="shared" si="11"/>
        <v>0</v>
      </c>
      <c r="F194" s="91"/>
    </row>
    <row r="195" spans="1:6" x14ac:dyDescent="0.2">
      <c r="A195" s="90">
        <v>189</v>
      </c>
      <c r="B195" s="91">
        <f t="shared" si="8"/>
        <v>0</v>
      </c>
      <c r="C195" s="92">
        <f t="shared" si="9"/>
        <v>0</v>
      </c>
      <c r="D195" s="91">
        <f t="shared" si="10"/>
        <v>0</v>
      </c>
      <c r="E195" s="92">
        <f t="shared" si="11"/>
        <v>0</v>
      </c>
      <c r="F195" s="91"/>
    </row>
    <row r="196" spans="1:6" x14ac:dyDescent="0.2">
      <c r="A196" s="90">
        <v>190</v>
      </c>
      <c r="B196" s="91">
        <f t="shared" si="8"/>
        <v>0</v>
      </c>
      <c r="C196" s="92">
        <f t="shared" si="9"/>
        <v>0</v>
      </c>
      <c r="D196" s="91">
        <f t="shared" si="10"/>
        <v>0</v>
      </c>
      <c r="E196" s="92">
        <f t="shared" si="11"/>
        <v>0</v>
      </c>
      <c r="F196" s="91"/>
    </row>
    <row r="197" spans="1:6" x14ac:dyDescent="0.2">
      <c r="A197" s="90">
        <v>191</v>
      </c>
      <c r="B197" s="91">
        <f t="shared" si="8"/>
        <v>0</v>
      </c>
      <c r="C197" s="92">
        <f t="shared" si="9"/>
        <v>0</v>
      </c>
      <c r="D197" s="91">
        <f t="shared" si="10"/>
        <v>0</v>
      </c>
      <c r="E197" s="92">
        <f t="shared" si="11"/>
        <v>0</v>
      </c>
      <c r="F197" s="91"/>
    </row>
    <row r="198" spans="1:6" x14ac:dyDescent="0.2">
      <c r="A198" s="90">
        <v>192</v>
      </c>
      <c r="B198" s="91">
        <f t="shared" si="8"/>
        <v>0</v>
      </c>
      <c r="C198" s="92">
        <f t="shared" si="9"/>
        <v>0</v>
      </c>
      <c r="D198" s="91">
        <f t="shared" si="10"/>
        <v>0</v>
      </c>
      <c r="E198" s="92">
        <f t="shared" si="11"/>
        <v>0</v>
      </c>
      <c r="F198" s="91"/>
    </row>
    <row r="199" spans="1:6" x14ac:dyDescent="0.2">
      <c r="A199" s="90">
        <v>193</v>
      </c>
      <c r="B199" s="91">
        <f t="shared" ref="B199:B262" si="12">IF(E198&lt;-PMT(D$2,C$2,E$6),E198*(1+D$2),-PMT(D$2,C$2,E$6))</f>
        <v>0</v>
      </c>
      <c r="C199" s="92">
        <f t="shared" si="9"/>
        <v>0</v>
      </c>
      <c r="D199" s="91">
        <f t="shared" si="10"/>
        <v>0</v>
      </c>
      <c r="E199" s="92">
        <f t="shared" si="11"/>
        <v>0</v>
      </c>
      <c r="F199" s="91"/>
    </row>
    <row r="200" spans="1:6" x14ac:dyDescent="0.2">
      <c r="A200" s="90">
        <v>194</v>
      </c>
      <c r="B200" s="91">
        <f t="shared" si="12"/>
        <v>0</v>
      </c>
      <c r="C200" s="92">
        <f t="shared" ref="C200:C263" si="13">E199*D$2</f>
        <v>0</v>
      </c>
      <c r="D200" s="91">
        <f t="shared" ref="D200:D263" si="14">B200-C200+F200</f>
        <v>0</v>
      </c>
      <c r="E200" s="92">
        <f t="shared" ref="E200:E263" si="15">E199-D200</f>
        <v>0</v>
      </c>
      <c r="F200" s="91"/>
    </row>
    <row r="201" spans="1:6" x14ac:dyDescent="0.2">
      <c r="A201" s="90">
        <v>195</v>
      </c>
      <c r="B201" s="91">
        <f t="shared" si="12"/>
        <v>0</v>
      </c>
      <c r="C201" s="92">
        <f t="shared" si="13"/>
        <v>0</v>
      </c>
      <c r="D201" s="91">
        <f t="shared" si="14"/>
        <v>0</v>
      </c>
      <c r="E201" s="92">
        <f t="shared" si="15"/>
        <v>0</v>
      </c>
      <c r="F201" s="91"/>
    </row>
    <row r="202" spans="1:6" x14ac:dyDescent="0.2">
      <c r="A202" s="90">
        <v>196</v>
      </c>
      <c r="B202" s="91">
        <f t="shared" si="12"/>
        <v>0</v>
      </c>
      <c r="C202" s="92">
        <f t="shared" si="13"/>
        <v>0</v>
      </c>
      <c r="D202" s="91">
        <f t="shared" si="14"/>
        <v>0</v>
      </c>
      <c r="E202" s="92">
        <f t="shared" si="15"/>
        <v>0</v>
      </c>
      <c r="F202" s="91"/>
    </row>
    <row r="203" spans="1:6" x14ac:dyDescent="0.2">
      <c r="A203" s="90">
        <v>197</v>
      </c>
      <c r="B203" s="91">
        <f t="shared" si="12"/>
        <v>0</v>
      </c>
      <c r="C203" s="92">
        <f t="shared" si="13"/>
        <v>0</v>
      </c>
      <c r="D203" s="91">
        <f t="shared" si="14"/>
        <v>0</v>
      </c>
      <c r="E203" s="92">
        <f t="shared" si="15"/>
        <v>0</v>
      </c>
      <c r="F203" s="91"/>
    </row>
    <row r="204" spans="1:6" x14ac:dyDescent="0.2">
      <c r="A204" s="90">
        <v>198</v>
      </c>
      <c r="B204" s="91">
        <f t="shared" si="12"/>
        <v>0</v>
      </c>
      <c r="C204" s="92">
        <f t="shared" si="13"/>
        <v>0</v>
      </c>
      <c r="D204" s="91">
        <f t="shared" si="14"/>
        <v>0</v>
      </c>
      <c r="E204" s="92">
        <f t="shared" si="15"/>
        <v>0</v>
      </c>
      <c r="F204" s="91"/>
    </row>
    <row r="205" spans="1:6" x14ac:dyDescent="0.2">
      <c r="A205" s="90">
        <v>199</v>
      </c>
      <c r="B205" s="91">
        <f t="shared" si="12"/>
        <v>0</v>
      </c>
      <c r="C205" s="92">
        <f t="shared" si="13"/>
        <v>0</v>
      </c>
      <c r="D205" s="91">
        <f t="shared" si="14"/>
        <v>0</v>
      </c>
      <c r="E205" s="92">
        <f t="shared" si="15"/>
        <v>0</v>
      </c>
      <c r="F205" s="91"/>
    </row>
    <row r="206" spans="1:6" x14ac:dyDescent="0.2">
      <c r="A206" s="90">
        <v>200</v>
      </c>
      <c r="B206" s="91">
        <f t="shared" si="12"/>
        <v>0</v>
      </c>
      <c r="C206" s="92">
        <f t="shared" si="13"/>
        <v>0</v>
      </c>
      <c r="D206" s="91">
        <f t="shared" si="14"/>
        <v>0</v>
      </c>
      <c r="E206" s="92">
        <f t="shared" si="15"/>
        <v>0</v>
      </c>
      <c r="F206" s="91"/>
    </row>
    <row r="207" spans="1:6" x14ac:dyDescent="0.2">
      <c r="A207" s="90">
        <v>201</v>
      </c>
      <c r="B207" s="91">
        <f t="shared" si="12"/>
        <v>0</v>
      </c>
      <c r="C207" s="92">
        <f t="shared" si="13"/>
        <v>0</v>
      </c>
      <c r="D207" s="91">
        <f t="shared" si="14"/>
        <v>0</v>
      </c>
      <c r="E207" s="92">
        <f t="shared" si="15"/>
        <v>0</v>
      </c>
      <c r="F207" s="91"/>
    </row>
    <row r="208" spans="1:6" x14ac:dyDescent="0.2">
      <c r="A208" s="90">
        <v>202</v>
      </c>
      <c r="B208" s="91">
        <f t="shared" si="12"/>
        <v>0</v>
      </c>
      <c r="C208" s="92">
        <f t="shared" si="13"/>
        <v>0</v>
      </c>
      <c r="D208" s="91">
        <f t="shared" si="14"/>
        <v>0</v>
      </c>
      <c r="E208" s="92">
        <f t="shared" si="15"/>
        <v>0</v>
      </c>
      <c r="F208" s="91"/>
    </row>
    <row r="209" spans="1:6" x14ac:dyDescent="0.2">
      <c r="A209" s="90">
        <v>203</v>
      </c>
      <c r="B209" s="91">
        <f t="shared" si="12"/>
        <v>0</v>
      </c>
      <c r="C209" s="92">
        <f t="shared" si="13"/>
        <v>0</v>
      </c>
      <c r="D209" s="91">
        <f t="shared" si="14"/>
        <v>0</v>
      </c>
      <c r="E209" s="92">
        <f t="shared" si="15"/>
        <v>0</v>
      </c>
      <c r="F209" s="91"/>
    </row>
    <row r="210" spans="1:6" x14ac:dyDescent="0.2">
      <c r="A210" s="90">
        <v>204</v>
      </c>
      <c r="B210" s="91">
        <f t="shared" si="12"/>
        <v>0</v>
      </c>
      <c r="C210" s="92">
        <f t="shared" si="13"/>
        <v>0</v>
      </c>
      <c r="D210" s="91">
        <f t="shared" si="14"/>
        <v>0</v>
      </c>
      <c r="E210" s="92">
        <f t="shared" si="15"/>
        <v>0</v>
      </c>
      <c r="F210" s="91"/>
    </row>
    <row r="211" spans="1:6" x14ac:dyDescent="0.2">
      <c r="A211" s="90">
        <v>205</v>
      </c>
      <c r="B211" s="91">
        <f t="shared" si="12"/>
        <v>0</v>
      </c>
      <c r="C211" s="92">
        <f t="shared" si="13"/>
        <v>0</v>
      </c>
      <c r="D211" s="91">
        <f t="shared" si="14"/>
        <v>0</v>
      </c>
      <c r="E211" s="92">
        <f t="shared" si="15"/>
        <v>0</v>
      </c>
      <c r="F211" s="91"/>
    </row>
    <row r="212" spans="1:6" x14ac:dyDescent="0.2">
      <c r="A212" s="90">
        <v>206</v>
      </c>
      <c r="B212" s="91">
        <f t="shared" si="12"/>
        <v>0</v>
      </c>
      <c r="C212" s="92">
        <f t="shared" si="13"/>
        <v>0</v>
      </c>
      <c r="D212" s="91">
        <f t="shared" si="14"/>
        <v>0</v>
      </c>
      <c r="E212" s="92">
        <f t="shared" si="15"/>
        <v>0</v>
      </c>
      <c r="F212" s="91"/>
    </row>
    <row r="213" spans="1:6" x14ac:dyDescent="0.2">
      <c r="A213" s="90">
        <v>207</v>
      </c>
      <c r="B213" s="91">
        <f t="shared" si="12"/>
        <v>0</v>
      </c>
      <c r="C213" s="92">
        <f t="shared" si="13"/>
        <v>0</v>
      </c>
      <c r="D213" s="91">
        <f t="shared" si="14"/>
        <v>0</v>
      </c>
      <c r="E213" s="92">
        <f t="shared" si="15"/>
        <v>0</v>
      </c>
      <c r="F213" s="91"/>
    </row>
    <row r="214" spans="1:6" x14ac:dyDescent="0.2">
      <c r="A214" s="90">
        <v>208</v>
      </c>
      <c r="B214" s="91">
        <f t="shared" si="12"/>
        <v>0</v>
      </c>
      <c r="C214" s="92">
        <f t="shared" si="13"/>
        <v>0</v>
      </c>
      <c r="D214" s="91">
        <f t="shared" si="14"/>
        <v>0</v>
      </c>
      <c r="E214" s="92">
        <f t="shared" si="15"/>
        <v>0</v>
      </c>
      <c r="F214" s="91"/>
    </row>
    <row r="215" spans="1:6" x14ac:dyDescent="0.2">
      <c r="A215" s="90">
        <v>209</v>
      </c>
      <c r="B215" s="91">
        <f t="shared" si="12"/>
        <v>0</v>
      </c>
      <c r="C215" s="92">
        <f t="shared" si="13"/>
        <v>0</v>
      </c>
      <c r="D215" s="91">
        <f t="shared" si="14"/>
        <v>0</v>
      </c>
      <c r="E215" s="92">
        <f t="shared" si="15"/>
        <v>0</v>
      </c>
      <c r="F215" s="91"/>
    </row>
    <row r="216" spans="1:6" x14ac:dyDescent="0.2">
      <c r="A216" s="90">
        <v>210</v>
      </c>
      <c r="B216" s="91">
        <f t="shared" si="12"/>
        <v>0</v>
      </c>
      <c r="C216" s="92">
        <f t="shared" si="13"/>
        <v>0</v>
      </c>
      <c r="D216" s="91">
        <f t="shared" si="14"/>
        <v>0</v>
      </c>
      <c r="E216" s="92">
        <f t="shared" si="15"/>
        <v>0</v>
      </c>
      <c r="F216" s="91"/>
    </row>
    <row r="217" spans="1:6" x14ac:dyDescent="0.2">
      <c r="A217" s="90">
        <v>211</v>
      </c>
      <c r="B217" s="91">
        <f t="shared" si="12"/>
        <v>0</v>
      </c>
      <c r="C217" s="92">
        <f t="shared" si="13"/>
        <v>0</v>
      </c>
      <c r="D217" s="91">
        <f t="shared" si="14"/>
        <v>0</v>
      </c>
      <c r="E217" s="92">
        <f t="shared" si="15"/>
        <v>0</v>
      </c>
      <c r="F217" s="91"/>
    </row>
    <row r="218" spans="1:6" x14ac:dyDescent="0.2">
      <c r="A218" s="90">
        <v>212</v>
      </c>
      <c r="B218" s="91">
        <f t="shared" si="12"/>
        <v>0</v>
      </c>
      <c r="C218" s="92">
        <f t="shared" si="13"/>
        <v>0</v>
      </c>
      <c r="D218" s="91">
        <f t="shared" si="14"/>
        <v>0</v>
      </c>
      <c r="E218" s="92">
        <f t="shared" si="15"/>
        <v>0</v>
      </c>
      <c r="F218" s="91"/>
    </row>
    <row r="219" spans="1:6" x14ac:dyDescent="0.2">
      <c r="A219" s="90">
        <v>213</v>
      </c>
      <c r="B219" s="91">
        <f t="shared" si="12"/>
        <v>0</v>
      </c>
      <c r="C219" s="92">
        <f t="shared" si="13"/>
        <v>0</v>
      </c>
      <c r="D219" s="91">
        <f t="shared" si="14"/>
        <v>0</v>
      </c>
      <c r="E219" s="92">
        <f t="shared" si="15"/>
        <v>0</v>
      </c>
      <c r="F219" s="91"/>
    </row>
    <row r="220" spans="1:6" x14ac:dyDescent="0.2">
      <c r="A220" s="90">
        <v>214</v>
      </c>
      <c r="B220" s="91">
        <f t="shared" si="12"/>
        <v>0</v>
      </c>
      <c r="C220" s="92">
        <f t="shared" si="13"/>
        <v>0</v>
      </c>
      <c r="D220" s="91">
        <f t="shared" si="14"/>
        <v>0</v>
      </c>
      <c r="E220" s="92">
        <f t="shared" si="15"/>
        <v>0</v>
      </c>
      <c r="F220" s="91"/>
    </row>
    <row r="221" spans="1:6" x14ac:dyDescent="0.2">
      <c r="A221" s="90">
        <v>215</v>
      </c>
      <c r="B221" s="91">
        <f t="shared" si="12"/>
        <v>0</v>
      </c>
      <c r="C221" s="92">
        <f t="shared" si="13"/>
        <v>0</v>
      </c>
      <c r="D221" s="91">
        <f t="shared" si="14"/>
        <v>0</v>
      </c>
      <c r="E221" s="92">
        <f t="shared" si="15"/>
        <v>0</v>
      </c>
      <c r="F221" s="91"/>
    </row>
    <row r="222" spans="1:6" x14ac:dyDescent="0.2">
      <c r="A222" s="90">
        <v>216</v>
      </c>
      <c r="B222" s="91">
        <f t="shared" si="12"/>
        <v>0</v>
      </c>
      <c r="C222" s="92">
        <f t="shared" si="13"/>
        <v>0</v>
      </c>
      <c r="D222" s="91">
        <f t="shared" si="14"/>
        <v>0</v>
      </c>
      <c r="E222" s="92">
        <f t="shared" si="15"/>
        <v>0</v>
      </c>
      <c r="F222" s="91"/>
    </row>
    <row r="223" spans="1:6" x14ac:dyDescent="0.2">
      <c r="A223" s="90">
        <v>217</v>
      </c>
      <c r="B223" s="91">
        <f t="shared" si="12"/>
        <v>0</v>
      </c>
      <c r="C223" s="92">
        <f t="shared" si="13"/>
        <v>0</v>
      </c>
      <c r="D223" s="91">
        <f t="shared" si="14"/>
        <v>0</v>
      </c>
      <c r="E223" s="92">
        <f t="shared" si="15"/>
        <v>0</v>
      </c>
      <c r="F223" s="91"/>
    </row>
    <row r="224" spans="1:6" x14ac:dyDescent="0.2">
      <c r="A224" s="90">
        <v>218</v>
      </c>
      <c r="B224" s="91">
        <f t="shared" si="12"/>
        <v>0</v>
      </c>
      <c r="C224" s="92">
        <f t="shared" si="13"/>
        <v>0</v>
      </c>
      <c r="D224" s="91">
        <f t="shared" si="14"/>
        <v>0</v>
      </c>
      <c r="E224" s="92">
        <f t="shared" si="15"/>
        <v>0</v>
      </c>
      <c r="F224" s="91"/>
    </row>
    <row r="225" spans="1:6" x14ac:dyDescent="0.2">
      <c r="A225" s="90">
        <v>219</v>
      </c>
      <c r="B225" s="91">
        <f t="shared" si="12"/>
        <v>0</v>
      </c>
      <c r="C225" s="92">
        <f t="shared" si="13"/>
        <v>0</v>
      </c>
      <c r="D225" s="91">
        <f t="shared" si="14"/>
        <v>0</v>
      </c>
      <c r="E225" s="92">
        <f t="shared" si="15"/>
        <v>0</v>
      </c>
      <c r="F225" s="91"/>
    </row>
    <row r="226" spans="1:6" x14ac:dyDescent="0.2">
      <c r="A226" s="90">
        <v>220</v>
      </c>
      <c r="B226" s="91">
        <f t="shared" si="12"/>
        <v>0</v>
      </c>
      <c r="C226" s="92">
        <f t="shared" si="13"/>
        <v>0</v>
      </c>
      <c r="D226" s="91">
        <f t="shared" si="14"/>
        <v>0</v>
      </c>
      <c r="E226" s="92">
        <f t="shared" si="15"/>
        <v>0</v>
      </c>
      <c r="F226" s="91"/>
    </row>
    <row r="227" spans="1:6" x14ac:dyDescent="0.2">
      <c r="A227" s="90">
        <v>221</v>
      </c>
      <c r="B227" s="91">
        <f t="shared" si="12"/>
        <v>0</v>
      </c>
      <c r="C227" s="92">
        <f t="shared" si="13"/>
        <v>0</v>
      </c>
      <c r="D227" s="91">
        <f t="shared" si="14"/>
        <v>0</v>
      </c>
      <c r="E227" s="92">
        <f t="shared" si="15"/>
        <v>0</v>
      </c>
      <c r="F227" s="91"/>
    </row>
    <row r="228" spans="1:6" x14ac:dyDescent="0.2">
      <c r="A228" s="90">
        <v>222</v>
      </c>
      <c r="B228" s="91">
        <f t="shared" si="12"/>
        <v>0</v>
      </c>
      <c r="C228" s="92">
        <f t="shared" si="13"/>
        <v>0</v>
      </c>
      <c r="D228" s="91">
        <f t="shared" si="14"/>
        <v>0</v>
      </c>
      <c r="E228" s="92">
        <f t="shared" si="15"/>
        <v>0</v>
      </c>
      <c r="F228" s="91"/>
    </row>
    <row r="229" spans="1:6" x14ac:dyDescent="0.2">
      <c r="A229" s="90">
        <v>223</v>
      </c>
      <c r="B229" s="91">
        <f t="shared" si="12"/>
        <v>0</v>
      </c>
      <c r="C229" s="92">
        <f t="shared" si="13"/>
        <v>0</v>
      </c>
      <c r="D229" s="91">
        <f t="shared" si="14"/>
        <v>0</v>
      </c>
      <c r="E229" s="92">
        <f t="shared" si="15"/>
        <v>0</v>
      </c>
      <c r="F229" s="91"/>
    </row>
    <row r="230" spans="1:6" x14ac:dyDescent="0.2">
      <c r="A230" s="90">
        <v>224</v>
      </c>
      <c r="B230" s="91">
        <f t="shared" si="12"/>
        <v>0</v>
      </c>
      <c r="C230" s="92">
        <f t="shared" si="13"/>
        <v>0</v>
      </c>
      <c r="D230" s="91">
        <f t="shared" si="14"/>
        <v>0</v>
      </c>
      <c r="E230" s="92">
        <f t="shared" si="15"/>
        <v>0</v>
      </c>
      <c r="F230" s="91"/>
    </row>
    <row r="231" spans="1:6" x14ac:dyDescent="0.2">
      <c r="A231" s="90">
        <v>225</v>
      </c>
      <c r="B231" s="91">
        <f t="shared" si="12"/>
        <v>0</v>
      </c>
      <c r="C231" s="92">
        <f t="shared" si="13"/>
        <v>0</v>
      </c>
      <c r="D231" s="91">
        <f t="shared" si="14"/>
        <v>0</v>
      </c>
      <c r="E231" s="92">
        <f t="shared" si="15"/>
        <v>0</v>
      </c>
      <c r="F231" s="91"/>
    </row>
    <row r="232" spans="1:6" x14ac:dyDescent="0.2">
      <c r="A232" s="90">
        <v>226</v>
      </c>
      <c r="B232" s="91">
        <f t="shared" si="12"/>
        <v>0</v>
      </c>
      <c r="C232" s="92">
        <f t="shared" si="13"/>
        <v>0</v>
      </c>
      <c r="D232" s="91">
        <f t="shared" si="14"/>
        <v>0</v>
      </c>
      <c r="E232" s="92">
        <f t="shared" si="15"/>
        <v>0</v>
      </c>
      <c r="F232" s="91"/>
    </row>
    <row r="233" spans="1:6" x14ac:dyDescent="0.2">
      <c r="A233" s="90">
        <v>227</v>
      </c>
      <c r="B233" s="91">
        <f t="shared" si="12"/>
        <v>0</v>
      </c>
      <c r="C233" s="92">
        <f t="shared" si="13"/>
        <v>0</v>
      </c>
      <c r="D233" s="91">
        <f t="shared" si="14"/>
        <v>0</v>
      </c>
      <c r="E233" s="92">
        <f t="shared" si="15"/>
        <v>0</v>
      </c>
      <c r="F233" s="91"/>
    </row>
    <row r="234" spans="1:6" x14ac:dyDescent="0.2">
      <c r="A234" s="90">
        <v>228</v>
      </c>
      <c r="B234" s="91">
        <f t="shared" si="12"/>
        <v>0</v>
      </c>
      <c r="C234" s="92">
        <f t="shared" si="13"/>
        <v>0</v>
      </c>
      <c r="D234" s="91">
        <f t="shared" si="14"/>
        <v>0</v>
      </c>
      <c r="E234" s="92">
        <f t="shared" si="15"/>
        <v>0</v>
      </c>
      <c r="F234" s="91"/>
    </row>
    <row r="235" spans="1:6" x14ac:dyDescent="0.2">
      <c r="A235" s="90">
        <v>229</v>
      </c>
      <c r="B235" s="91">
        <f t="shared" si="12"/>
        <v>0</v>
      </c>
      <c r="C235" s="92">
        <f t="shared" si="13"/>
        <v>0</v>
      </c>
      <c r="D235" s="91">
        <f t="shared" si="14"/>
        <v>0</v>
      </c>
      <c r="E235" s="92">
        <f t="shared" si="15"/>
        <v>0</v>
      </c>
      <c r="F235" s="91"/>
    </row>
    <row r="236" spans="1:6" x14ac:dyDescent="0.2">
      <c r="A236" s="90">
        <v>230</v>
      </c>
      <c r="B236" s="91">
        <f t="shared" si="12"/>
        <v>0</v>
      </c>
      <c r="C236" s="92">
        <f t="shared" si="13"/>
        <v>0</v>
      </c>
      <c r="D236" s="91">
        <f t="shared" si="14"/>
        <v>0</v>
      </c>
      <c r="E236" s="92">
        <f t="shared" si="15"/>
        <v>0</v>
      </c>
      <c r="F236" s="91"/>
    </row>
    <row r="237" spans="1:6" x14ac:dyDescent="0.2">
      <c r="A237" s="90">
        <v>231</v>
      </c>
      <c r="B237" s="91">
        <f t="shared" si="12"/>
        <v>0</v>
      </c>
      <c r="C237" s="92">
        <f t="shared" si="13"/>
        <v>0</v>
      </c>
      <c r="D237" s="91">
        <f t="shared" si="14"/>
        <v>0</v>
      </c>
      <c r="E237" s="92">
        <f t="shared" si="15"/>
        <v>0</v>
      </c>
      <c r="F237" s="91"/>
    </row>
    <row r="238" spans="1:6" x14ac:dyDescent="0.2">
      <c r="A238" s="90">
        <v>232</v>
      </c>
      <c r="B238" s="91">
        <f t="shared" si="12"/>
        <v>0</v>
      </c>
      <c r="C238" s="92">
        <f t="shared" si="13"/>
        <v>0</v>
      </c>
      <c r="D238" s="91">
        <f t="shared" si="14"/>
        <v>0</v>
      </c>
      <c r="E238" s="92">
        <f t="shared" si="15"/>
        <v>0</v>
      </c>
      <c r="F238" s="91"/>
    </row>
    <row r="239" spans="1:6" x14ac:dyDescent="0.2">
      <c r="A239" s="90">
        <v>233</v>
      </c>
      <c r="B239" s="91">
        <f t="shared" si="12"/>
        <v>0</v>
      </c>
      <c r="C239" s="92">
        <f t="shared" si="13"/>
        <v>0</v>
      </c>
      <c r="D239" s="91">
        <f t="shared" si="14"/>
        <v>0</v>
      </c>
      <c r="E239" s="92">
        <f t="shared" si="15"/>
        <v>0</v>
      </c>
      <c r="F239" s="91"/>
    </row>
    <row r="240" spans="1:6" x14ac:dyDescent="0.2">
      <c r="A240" s="90">
        <v>234</v>
      </c>
      <c r="B240" s="91">
        <f t="shared" si="12"/>
        <v>0</v>
      </c>
      <c r="C240" s="92">
        <f t="shared" si="13"/>
        <v>0</v>
      </c>
      <c r="D240" s="91">
        <f t="shared" si="14"/>
        <v>0</v>
      </c>
      <c r="E240" s="92">
        <f t="shared" si="15"/>
        <v>0</v>
      </c>
      <c r="F240" s="91"/>
    </row>
    <row r="241" spans="1:6" x14ac:dyDescent="0.2">
      <c r="A241" s="90">
        <v>235</v>
      </c>
      <c r="B241" s="91">
        <f t="shared" si="12"/>
        <v>0</v>
      </c>
      <c r="C241" s="92">
        <f t="shared" si="13"/>
        <v>0</v>
      </c>
      <c r="D241" s="91">
        <f t="shared" si="14"/>
        <v>0</v>
      </c>
      <c r="E241" s="92">
        <f t="shared" si="15"/>
        <v>0</v>
      </c>
      <c r="F241" s="91"/>
    </row>
    <row r="242" spans="1:6" x14ac:dyDescent="0.2">
      <c r="A242" s="90">
        <v>236</v>
      </c>
      <c r="B242" s="91">
        <f t="shared" si="12"/>
        <v>0</v>
      </c>
      <c r="C242" s="92">
        <f t="shared" si="13"/>
        <v>0</v>
      </c>
      <c r="D242" s="91">
        <f t="shared" si="14"/>
        <v>0</v>
      </c>
      <c r="E242" s="92">
        <f t="shared" si="15"/>
        <v>0</v>
      </c>
      <c r="F242" s="91"/>
    </row>
    <row r="243" spans="1:6" x14ac:dyDescent="0.2">
      <c r="A243" s="90">
        <v>237</v>
      </c>
      <c r="B243" s="91">
        <f t="shared" si="12"/>
        <v>0</v>
      </c>
      <c r="C243" s="92">
        <f t="shared" si="13"/>
        <v>0</v>
      </c>
      <c r="D243" s="91">
        <f t="shared" si="14"/>
        <v>0</v>
      </c>
      <c r="E243" s="92">
        <f t="shared" si="15"/>
        <v>0</v>
      </c>
      <c r="F243" s="91"/>
    </row>
    <row r="244" spans="1:6" x14ac:dyDescent="0.2">
      <c r="A244" s="90">
        <v>238</v>
      </c>
      <c r="B244" s="91">
        <f t="shared" si="12"/>
        <v>0</v>
      </c>
      <c r="C244" s="92">
        <f t="shared" si="13"/>
        <v>0</v>
      </c>
      <c r="D244" s="91">
        <f t="shared" si="14"/>
        <v>0</v>
      </c>
      <c r="E244" s="92">
        <f t="shared" si="15"/>
        <v>0</v>
      </c>
      <c r="F244" s="91"/>
    </row>
    <row r="245" spans="1:6" x14ac:dyDescent="0.2">
      <c r="A245" s="90">
        <v>239</v>
      </c>
      <c r="B245" s="91">
        <f t="shared" si="12"/>
        <v>0</v>
      </c>
      <c r="C245" s="92">
        <f t="shared" si="13"/>
        <v>0</v>
      </c>
      <c r="D245" s="91">
        <f t="shared" si="14"/>
        <v>0</v>
      </c>
      <c r="E245" s="92">
        <f t="shared" si="15"/>
        <v>0</v>
      </c>
      <c r="F245" s="91"/>
    </row>
    <row r="246" spans="1:6" x14ac:dyDescent="0.2">
      <c r="A246" s="90">
        <v>240</v>
      </c>
      <c r="B246" s="91">
        <f t="shared" si="12"/>
        <v>0</v>
      </c>
      <c r="C246" s="92">
        <f t="shared" si="13"/>
        <v>0</v>
      </c>
      <c r="D246" s="91">
        <f t="shared" si="14"/>
        <v>0</v>
      </c>
      <c r="E246" s="92">
        <f t="shared" si="15"/>
        <v>0</v>
      </c>
      <c r="F246" s="91"/>
    </row>
    <row r="247" spans="1:6" x14ac:dyDescent="0.2">
      <c r="A247" s="90">
        <v>241</v>
      </c>
      <c r="B247" s="91">
        <f t="shared" si="12"/>
        <v>0</v>
      </c>
      <c r="C247" s="92">
        <f t="shared" si="13"/>
        <v>0</v>
      </c>
      <c r="D247" s="91">
        <f t="shared" si="14"/>
        <v>0</v>
      </c>
      <c r="E247" s="92">
        <f t="shared" si="15"/>
        <v>0</v>
      </c>
      <c r="F247" s="91"/>
    </row>
    <row r="248" spans="1:6" x14ac:dyDescent="0.2">
      <c r="A248" s="90">
        <v>242</v>
      </c>
      <c r="B248" s="91">
        <f t="shared" si="12"/>
        <v>0</v>
      </c>
      <c r="C248" s="92">
        <f t="shared" si="13"/>
        <v>0</v>
      </c>
      <c r="D248" s="91">
        <f t="shared" si="14"/>
        <v>0</v>
      </c>
      <c r="E248" s="92">
        <f t="shared" si="15"/>
        <v>0</v>
      </c>
      <c r="F248" s="91"/>
    </row>
    <row r="249" spans="1:6" x14ac:dyDescent="0.2">
      <c r="A249" s="90">
        <v>243</v>
      </c>
      <c r="B249" s="91">
        <f t="shared" si="12"/>
        <v>0</v>
      </c>
      <c r="C249" s="92">
        <f t="shared" si="13"/>
        <v>0</v>
      </c>
      <c r="D249" s="91">
        <f t="shared" si="14"/>
        <v>0</v>
      </c>
      <c r="E249" s="92">
        <f t="shared" si="15"/>
        <v>0</v>
      </c>
      <c r="F249" s="91"/>
    </row>
    <row r="250" spans="1:6" x14ac:dyDescent="0.2">
      <c r="A250" s="90">
        <v>244</v>
      </c>
      <c r="B250" s="91">
        <f t="shared" si="12"/>
        <v>0</v>
      </c>
      <c r="C250" s="92">
        <f t="shared" si="13"/>
        <v>0</v>
      </c>
      <c r="D250" s="91">
        <f t="shared" si="14"/>
        <v>0</v>
      </c>
      <c r="E250" s="92">
        <f t="shared" si="15"/>
        <v>0</v>
      </c>
      <c r="F250" s="91"/>
    </row>
    <row r="251" spans="1:6" x14ac:dyDescent="0.2">
      <c r="A251" s="90">
        <v>245</v>
      </c>
      <c r="B251" s="91">
        <f t="shared" si="12"/>
        <v>0</v>
      </c>
      <c r="C251" s="92">
        <f t="shared" si="13"/>
        <v>0</v>
      </c>
      <c r="D251" s="91">
        <f t="shared" si="14"/>
        <v>0</v>
      </c>
      <c r="E251" s="92">
        <f t="shared" si="15"/>
        <v>0</v>
      </c>
      <c r="F251" s="91"/>
    </row>
    <row r="252" spans="1:6" x14ac:dyDescent="0.2">
      <c r="A252" s="90">
        <v>246</v>
      </c>
      <c r="B252" s="91">
        <f t="shared" si="12"/>
        <v>0</v>
      </c>
      <c r="C252" s="92">
        <f t="shared" si="13"/>
        <v>0</v>
      </c>
      <c r="D252" s="91">
        <f t="shared" si="14"/>
        <v>0</v>
      </c>
      <c r="E252" s="92">
        <f t="shared" si="15"/>
        <v>0</v>
      </c>
      <c r="F252" s="91"/>
    </row>
    <row r="253" spans="1:6" x14ac:dyDescent="0.2">
      <c r="A253" s="90">
        <v>247</v>
      </c>
      <c r="B253" s="91">
        <f t="shared" si="12"/>
        <v>0</v>
      </c>
      <c r="C253" s="92">
        <f t="shared" si="13"/>
        <v>0</v>
      </c>
      <c r="D253" s="91">
        <f t="shared" si="14"/>
        <v>0</v>
      </c>
      <c r="E253" s="92">
        <f t="shared" si="15"/>
        <v>0</v>
      </c>
      <c r="F253" s="91"/>
    </row>
    <row r="254" spans="1:6" x14ac:dyDescent="0.2">
      <c r="A254" s="90">
        <v>248</v>
      </c>
      <c r="B254" s="91">
        <f t="shared" si="12"/>
        <v>0</v>
      </c>
      <c r="C254" s="92">
        <f t="shared" si="13"/>
        <v>0</v>
      </c>
      <c r="D254" s="91">
        <f t="shared" si="14"/>
        <v>0</v>
      </c>
      <c r="E254" s="92">
        <f t="shared" si="15"/>
        <v>0</v>
      </c>
      <c r="F254" s="91"/>
    </row>
    <row r="255" spans="1:6" x14ac:dyDescent="0.2">
      <c r="A255" s="90">
        <v>249</v>
      </c>
      <c r="B255" s="91">
        <f t="shared" si="12"/>
        <v>0</v>
      </c>
      <c r="C255" s="92">
        <f t="shared" si="13"/>
        <v>0</v>
      </c>
      <c r="D255" s="91">
        <f t="shared" si="14"/>
        <v>0</v>
      </c>
      <c r="E255" s="92">
        <f t="shared" si="15"/>
        <v>0</v>
      </c>
      <c r="F255" s="91"/>
    </row>
    <row r="256" spans="1:6" x14ac:dyDescent="0.2">
      <c r="A256" s="90">
        <v>250</v>
      </c>
      <c r="B256" s="91">
        <f t="shared" si="12"/>
        <v>0</v>
      </c>
      <c r="C256" s="92">
        <f t="shared" si="13"/>
        <v>0</v>
      </c>
      <c r="D256" s="91">
        <f t="shared" si="14"/>
        <v>0</v>
      </c>
      <c r="E256" s="92">
        <f t="shared" si="15"/>
        <v>0</v>
      </c>
      <c r="F256" s="91"/>
    </row>
    <row r="257" spans="1:6" x14ac:dyDescent="0.2">
      <c r="A257" s="90">
        <v>251</v>
      </c>
      <c r="B257" s="91">
        <f t="shared" si="12"/>
        <v>0</v>
      </c>
      <c r="C257" s="92">
        <f t="shared" si="13"/>
        <v>0</v>
      </c>
      <c r="D257" s="91">
        <f t="shared" si="14"/>
        <v>0</v>
      </c>
      <c r="E257" s="92">
        <f t="shared" si="15"/>
        <v>0</v>
      </c>
      <c r="F257" s="91"/>
    </row>
    <row r="258" spans="1:6" x14ac:dyDescent="0.2">
      <c r="A258" s="90">
        <v>252</v>
      </c>
      <c r="B258" s="91">
        <f t="shared" si="12"/>
        <v>0</v>
      </c>
      <c r="C258" s="92">
        <f t="shared" si="13"/>
        <v>0</v>
      </c>
      <c r="D258" s="91">
        <f t="shared" si="14"/>
        <v>0</v>
      </c>
      <c r="E258" s="92">
        <f t="shared" si="15"/>
        <v>0</v>
      </c>
      <c r="F258" s="91"/>
    </row>
    <row r="259" spans="1:6" x14ac:dyDescent="0.2">
      <c r="A259" s="90">
        <v>253</v>
      </c>
      <c r="B259" s="91">
        <f t="shared" si="12"/>
        <v>0</v>
      </c>
      <c r="C259" s="92">
        <f t="shared" si="13"/>
        <v>0</v>
      </c>
      <c r="D259" s="91">
        <f t="shared" si="14"/>
        <v>0</v>
      </c>
      <c r="E259" s="92">
        <f t="shared" si="15"/>
        <v>0</v>
      </c>
      <c r="F259" s="91"/>
    </row>
    <row r="260" spans="1:6" x14ac:dyDescent="0.2">
      <c r="A260" s="90">
        <v>254</v>
      </c>
      <c r="B260" s="91">
        <f t="shared" si="12"/>
        <v>0</v>
      </c>
      <c r="C260" s="92">
        <f t="shared" si="13"/>
        <v>0</v>
      </c>
      <c r="D260" s="91">
        <f t="shared" si="14"/>
        <v>0</v>
      </c>
      <c r="E260" s="92">
        <f t="shared" si="15"/>
        <v>0</v>
      </c>
      <c r="F260" s="91"/>
    </row>
    <row r="261" spans="1:6" x14ac:dyDescent="0.2">
      <c r="A261" s="90">
        <v>255</v>
      </c>
      <c r="B261" s="91">
        <f t="shared" si="12"/>
        <v>0</v>
      </c>
      <c r="C261" s="92">
        <f t="shared" si="13"/>
        <v>0</v>
      </c>
      <c r="D261" s="91">
        <f t="shared" si="14"/>
        <v>0</v>
      </c>
      <c r="E261" s="92">
        <f t="shared" si="15"/>
        <v>0</v>
      </c>
      <c r="F261" s="91"/>
    </row>
    <row r="262" spans="1:6" x14ac:dyDescent="0.2">
      <c r="A262" s="90">
        <v>256</v>
      </c>
      <c r="B262" s="91">
        <f t="shared" si="12"/>
        <v>0</v>
      </c>
      <c r="C262" s="92">
        <f t="shared" si="13"/>
        <v>0</v>
      </c>
      <c r="D262" s="91">
        <f t="shared" si="14"/>
        <v>0</v>
      </c>
      <c r="E262" s="92">
        <f t="shared" si="15"/>
        <v>0</v>
      </c>
      <c r="F262" s="91"/>
    </row>
    <row r="263" spans="1:6" x14ac:dyDescent="0.2">
      <c r="A263" s="90">
        <v>257</v>
      </c>
      <c r="B263" s="91">
        <f t="shared" ref="B263:B326" si="16">IF(E262&lt;-PMT(D$2,C$2,E$6),E262*(1+D$2),-PMT(D$2,C$2,E$6))</f>
        <v>0</v>
      </c>
      <c r="C263" s="92">
        <f t="shared" si="13"/>
        <v>0</v>
      </c>
      <c r="D263" s="91">
        <f t="shared" si="14"/>
        <v>0</v>
      </c>
      <c r="E263" s="92">
        <f t="shared" si="15"/>
        <v>0</v>
      </c>
      <c r="F263" s="91"/>
    </row>
    <row r="264" spans="1:6" x14ac:dyDescent="0.2">
      <c r="A264" s="90">
        <v>258</v>
      </c>
      <c r="B264" s="91">
        <f t="shared" si="16"/>
        <v>0</v>
      </c>
      <c r="C264" s="92">
        <f t="shared" ref="C264:C327" si="17">E263*D$2</f>
        <v>0</v>
      </c>
      <c r="D264" s="91">
        <f t="shared" ref="D264:D327" si="18">B264-C264+F264</f>
        <v>0</v>
      </c>
      <c r="E264" s="92">
        <f t="shared" ref="E264:E327" si="19">E263-D264</f>
        <v>0</v>
      </c>
      <c r="F264" s="91"/>
    </row>
    <row r="265" spans="1:6" x14ac:dyDescent="0.2">
      <c r="A265" s="90">
        <v>259</v>
      </c>
      <c r="B265" s="91">
        <f t="shared" si="16"/>
        <v>0</v>
      </c>
      <c r="C265" s="92">
        <f t="shared" si="17"/>
        <v>0</v>
      </c>
      <c r="D265" s="91">
        <f t="shared" si="18"/>
        <v>0</v>
      </c>
      <c r="E265" s="92">
        <f t="shared" si="19"/>
        <v>0</v>
      </c>
      <c r="F265" s="91"/>
    </row>
    <row r="266" spans="1:6" x14ac:dyDescent="0.2">
      <c r="A266" s="90">
        <v>260</v>
      </c>
      <c r="B266" s="91">
        <f t="shared" si="16"/>
        <v>0</v>
      </c>
      <c r="C266" s="92">
        <f t="shared" si="17"/>
        <v>0</v>
      </c>
      <c r="D266" s="91">
        <f t="shared" si="18"/>
        <v>0</v>
      </c>
      <c r="E266" s="92">
        <f t="shared" si="19"/>
        <v>0</v>
      </c>
      <c r="F266" s="91"/>
    </row>
    <row r="267" spans="1:6" x14ac:dyDescent="0.2">
      <c r="A267" s="90">
        <v>261</v>
      </c>
      <c r="B267" s="91">
        <f t="shared" si="16"/>
        <v>0</v>
      </c>
      <c r="C267" s="92">
        <f t="shared" si="17"/>
        <v>0</v>
      </c>
      <c r="D267" s="91">
        <f t="shared" si="18"/>
        <v>0</v>
      </c>
      <c r="E267" s="92">
        <f t="shared" si="19"/>
        <v>0</v>
      </c>
      <c r="F267" s="91"/>
    </row>
    <row r="268" spans="1:6" x14ac:dyDescent="0.2">
      <c r="A268" s="90">
        <v>262</v>
      </c>
      <c r="B268" s="91">
        <f t="shared" si="16"/>
        <v>0</v>
      </c>
      <c r="C268" s="92">
        <f t="shared" si="17"/>
        <v>0</v>
      </c>
      <c r="D268" s="91">
        <f t="shared" si="18"/>
        <v>0</v>
      </c>
      <c r="E268" s="92">
        <f t="shared" si="19"/>
        <v>0</v>
      </c>
      <c r="F268" s="91"/>
    </row>
    <row r="269" spans="1:6" x14ac:dyDescent="0.2">
      <c r="A269" s="90">
        <v>263</v>
      </c>
      <c r="B269" s="91">
        <f t="shared" si="16"/>
        <v>0</v>
      </c>
      <c r="C269" s="92">
        <f t="shared" si="17"/>
        <v>0</v>
      </c>
      <c r="D269" s="91">
        <f t="shared" si="18"/>
        <v>0</v>
      </c>
      <c r="E269" s="92">
        <f t="shared" si="19"/>
        <v>0</v>
      </c>
      <c r="F269" s="91"/>
    </row>
    <row r="270" spans="1:6" x14ac:dyDescent="0.2">
      <c r="A270" s="90">
        <v>264</v>
      </c>
      <c r="B270" s="91">
        <f t="shared" si="16"/>
        <v>0</v>
      </c>
      <c r="C270" s="92">
        <f t="shared" si="17"/>
        <v>0</v>
      </c>
      <c r="D270" s="91">
        <f t="shared" si="18"/>
        <v>0</v>
      </c>
      <c r="E270" s="92">
        <f t="shared" si="19"/>
        <v>0</v>
      </c>
      <c r="F270" s="91"/>
    </row>
    <row r="271" spans="1:6" x14ac:dyDescent="0.2">
      <c r="A271" s="90">
        <v>265</v>
      </c>
      <c r="B271" s="91">
        <f t="shared" si="16"/>
        <v>0</v>
      </c>
      <c r="C271" s="92">
        <f t="shared" si="17"/>
        <v>0</v>
      </c>
      <c r="D271" s="91">
        <f t="shared" si="18"/>
        <v>0</v>
      </c>
      <c r="E271" s="92">
        <f t="shared" si="19"/>
        <v>0</v>
      </c>
      <c r="F271" s="91"/>
    </row>
    <row r="272" spans="1:6" x14ac:dyDescent="0.2">
      <c r="A272" s="90">
        <v>266</v>
      </c>
      <c r="B272" s="91">
        <f t="shared" si="16"/>
        <v>0</v>
      </c>
      <c r="C272" s="92">
        <f t="shared" si="17"/>
        <v>0</v>
      </c>
      <c r="D272" s="91">
        <f t="shared" si="18"/>
        <v>0</v>
      </c>
      <c r="E272" s="92">
        <f t="shared" si="19"/>
        <v>0</v>
      </c>
      <c r="F272" s="91"/>
    </row>
    <row r="273" spans="1:6" x14ac:dyDescent="0.2">
      <c r="A273" s="90">
        <v>267</v>
      </c>
      <c r="B273" s="91">
        <f t="shared" si="16"/>
        <v>0</v>
      </c>
      <c r="C273" s="92">
        <f t="shared" si="17"/>
        <v>0</v>
      </c>
      <c r="D273" s="91">
        <f t="shared" si="18"/>
        <v>0</v>
      </c>
      <c r="E273" s="92">
        <f t="shared" si="19"/>
        <v>0</v>
      </c>
      <c r="F273" s="91"/>
    </row>
    <row r="274" spans="1:6" x14ac:dyDescent="0.2">
      <c r="A274" s="90">
        <v>268</v>
      </c>
      <c r="B274" s="91">
        <f t="shared" si="16"/>
        <v>0</v>
      </c>
      <c r="C274" s="92">
        <f t="shared" si="17"/>
        <v>0</v>
      </c>
      <c r="D274" s="91">
        <f t="shared" si="18"/>
        <v>0</v>
      </c>
      <c r="E274" s="92">
        <f t="shared" si="19"/>
        <v>0</v>
      </c>
      <c r="F274" s="91"/>
    </row>
    <row r="275" spans="1:6" x14ac:dyDescent="0.2">
      <c r="A275" s="90">
        <v>269</v>
      </c>
      <c r="B275" s="91">
        <f t="shared" si="16"/>
        <v>0</v>
      </c>
      <c r="C275" s="92">
        <f t="shared" si="17"/>
        <v>0</v>
      </c>
      <c r="D275" s="91">
        <f t="shared" si="18"/>
        <v>0</v>
      </c>
      <c r="E275" s="92">
        <f t="shared" si="19"/>
        <v>0</v>
      </c>
      <c r="F275" s="91"/>
    </row>
    <row r="276" spans="1:6" x14ac:dyDescent="0.2">
      <c r="A276" s="90">
        <v>270</v>
      </c>
      <c r="B276" s="91">
        <f t="shared" si="16"/>
        <v>0</v>
      </c>
      <c r="C276" s="92">
        <f t="shared" si="17"/>
        <v>0</v>
      </c>
      <c r="D276" s="91">
        <f t="shared" si="18"/>
        <v>0</v>
      </c>
      <c r="E276" s="92">
        <f t="shared" si="19"/>
        <v>0</v>
      </c>
      <c r="F276" s="91"/>
    </row>
    <row r="277" spans="1:6" x14ac:dyDescent="0.2">
      <c r="A277" s="90">
        <v>271</v>
      </c>
      <c r="B277" s="91">
        <f t="shared" si="16"/>
        <v>0</v>
      </c>
      <c r="C277" s="92">
        <f t="shared" si="17"/>
        <v>0</v>
      </c>
      <c r="D277" s="91">
        <f t="shared" si="18"/>
        <v>0</v>
      </c>
      <c r="E277" s="92">
        <f t="shared" si="19"/>
        <v>0</v>
      </c>
      <c r="F277" s="91"/>
    </row>
    <row r="278" spans="1:6" x14ac:dyDescent="0.2">
      <c r="A278" s="90">
        <v>272</v>
      </c>
      <c r="B278" s="91">
        <f t="shared" si="16"/>
        <v>0</v>
      </c>
      <c r="C278" s="92">
        <f t="shared" si="17"/>
        <v>0</v>
      </c>
      <c r="D278" s="91">
        <f t="shared" si="18"/>
        <v>0</v>
      </c>
      <c r="E278" s="92">
        <f t="shared" si="19"/>
        <v>0</v>
      </c>
      <c r="F278" s="91"/>
    </row>
    <row r="279" spans="1:6" x14ac:dyDescent="0.2">
      <c r="A279" s="90">
        <v>273</v>
      </c>
      <c r="B279" s="91">
        <f t="shared" si="16"/>
        <v>0</v>
      </c>
      <c r="C279" s="92">
        <f t="shared" si="17"/>
        <v>0</v>
      </c>
      <c r="D279" s="91">
        <f t="shared" si="18"/>
        <v>0</v>
      </c>
      <c r="E279" s="92">
        <f t="shared" si="19"/>
        <v>0</v>
      </c>
      <c r="F279" s="91"/>
    </row>
    <row r="280" spans="1:6" x14ac:dyDescent="0.2">
      <c r="A280" s="90">
        <v>274</v>
      </c>
      <c r="B280" s="91">
        <f t="shared" si="16"/>
        <v>0</v>
      </c>
      <c r="C280" s="92">
        <f t="shared" si="17"/>
        <v>0</v>
      </c>
      <c r="D280" s="91">
        <f t="shared" si="18"/>
        <v>0</v>
      </c>
      <c r="E280" s="92">
        <f t="shared" si="19"/>
        <v>0</v>
      </c>
      <c r="F280" s="91"/>
    </row>
    <row r="281" spans="1:6" x14ac:dyDescent="0.2">
      <c r="A281" s="90">
        <v>275</v>
      </c>
      <c r="B281" s="91">
        <f t="shared" si="16"/>
        <v>0</v>
      </c>
      <c r="C281" s="92">
        <f t="shared" si="17"/>
        <v>0</v>
      </c>
      <c r="D281" s="91">
        <f t="shared" si="18"/>
        <v>0</v>
      </c>
      <c r="E281" s="92">
        <f t="shared" si="19"/>
        <v>0</v>
      </c>
      <c r="F281" s="91"/>
    </row>
    <row r="282" spans="1:6" x14ac:dyDescent="0.2">
      <c r="A282" s="90">
        <v>276</v>
      </c>
      <c r="B282" s="91">
        <f t="shared" si="16"/>
        <v>0</v>
      </c>
      <c r="C282" s="92">
        <f t="shared" si="17"/>
        <v>0</v>
      </c>
      <c r="D282" s="91">
        <f t="shared" si="18"/>
        <v>0</v>
      </c>
      <c r="E282" s="92">
        <f t="shared" si="19"/>
        <v>0</v>
      </c>
      <c r="F282" s="91"/>
    </row>
    <row r="283" spans="1:6" x14ac:dyDescent="0.2">
      <c r="A283" s="90">
        <v>277</v>
      </c>
      <c r="B283" s="91">
        <f t="shared" si="16"/>
        <v>0</v>
      </c>
      <c r="C283" s="92">
        <f t="shared" si="17"/>
        <v>0</v>
      </c>
      <c r="D283" s="91">
        <f t="shared" si="18"/>
        <v>0</v>
      </c>
      <c r="E283" s="92">
        <f t="shared" si="19"/>
        <v>0</v>
      </c>
      <c r="F283" s="91"/>
    </row>
    <row r="284" spans="1:6" x14ac:dyDescent="0.2">
      <c r="A284" s="90">
        <v>278</v>
      </c>
      <c r="B284" s="91">
        <f t="shared" si="16"/>
        <v>0</v>
      </c>
      <c r="C284" s="92">
        <f t="shared" si="17"/>
        <v>0</v>
      </c>
      <c r="D284" s="91">
        <f t="shared" si="18"/>
        <v>0</v>
      </c>
      <c r="E284" s="92">
        <f t="shared" si="19"/>
        <v>0</v>
      </c>
      <c r="F284" s="91"/>
    </row>
    <row r="285" spans="1:6" x14ac:dyDescent="0.2">
      <c r="A285" s="90">
        <v>279</v>
      </c>
      <c r="B285" s="91">
        <f t="shared" si="16"/>
        <v>0</v>
      </c>
      <c r="C285" s="92">
        <f t="shared" si="17"/>
        <v>0</v>
      </c>
      <c r="D285" s="91">
        <f t="shared" si="18"/>
        <v>0</v>
      </c>
      <c r="E285" s="92">
        <f t="shared" si="19"/>
        <v>0</v>
      </c>
      <c r="F285" s="91"/>
    </row>
    <row r="286" spans="1:6" x14ac:dyDescent="0.2">
      <c r="A286" s="90">
        <v>280</v>
      </c>
      <c r="B286" s="91">
        <f t="shared" si="16"/>
        <v>0</v>
      </c>
      <c r="C286" s="92">
        <f t="shared" si="17"/>
        <v>0</v>
      </c>
      <c r="D286" s="91">
        <f t="shared" si="18"/>
        <v>0</v>
      </c>
      <c r="E286" s="92">
        <f t="shared" si="19"/>
        <v>0</v>
      </c>
      <c r="F286" s="91"/>
    </row>
    <row r="287" spans="1:6" x14ac:dyDescent="0.2">
      <c r="A287" s="90">
        <v>281</v>
      </c>
      <c r="B287" s="91">
        <f t="shared" si="16"/>
        <v>0</v>
      </c>
      <c r="C287" s="92">
        <f t="shared" si="17"/>
        <v>0</v>
      </c>
      <c r="D287" s="91">
        <f t="shared" si="18"/>
        <v>0</v>
      </c>
      <c r="E287" s="92">
        <f t="shared" si="19"/>
        <v>0</v>
      </c>
      <c r="F287" s="91"/>
    </row>
    <row r="288" spans="1:6" x14ac:dyDescent="0.2">
      <c r="A288" s="90">
        <v>282</v>
      </c>
      <c r="B288" s="91">
        <f t="shared" si="16"/>
        <v>0</v>
      </c>
      <c r="C288" s="92">
        <f t="shared" si="17"/>
        <v>0</v>
      </c>
      <c r="D288" s="91">
        <f t="shared" si="18"/>
        <v>0</v>
      </c>
      <c r="E288" s="92">
        <f t="shared" si="19"/>
        <v>0</v>
      </c>
      <c r="F288" s="91"/>
    </row>
    <row r="289" spans="1:6" x14ac:dyDescent="0.2">
      <c r="A289" s="90">
        <v>283</v>
      </c>
      <c r="B289" s="91">
        <f t="shared" si="16"/>
        <v>0</v>
      </c>
      <c r="C289" s="92">
        <f t="shared" si="17"/>
        <v>0</v>
      </c>
      <c r="D289" s="91">
        <f t="shared" si="18"/>
        <v>0</v>
      </c>
      <c r="E289" s="92">
        <f t="shared" si="19"/>
        <v>0</v>
      </c>
      <c r="F289" s="91"/>
    </row>
    <row r="290" spans="1:6" x14ac:dyDescent="0.2">
      <c r="A290" s="90">
        <v>284</v>
      </c>
      <c r="B290" s="91">
        <f t="shared" si="16"/>
        <v>0</v>
      </c>
      <c r="C290" s="92">
        <f t="shared" si="17"/>
        <v>0</v>
      </c>
      <c r="D290" s="91">
        <f t="shared" si="18"/>
        <v>0</v>
      </c>
      <c r="E290" s="92">
        <f t="shared" si="19"/>
        <v>0</v>
      </c>
      <c r="F290" s="91"/>
    </row>
    <row r="291" spans="1:6" x14ac:dyDescent="0.2">
      <c r="A291" s="90">
        <v>285</v>
      </c>
      <c r="B291" s="91">
        <f t="shared" si="16"/>
        <v>0</v>
      </c>
      <c r="C291" s="92">
        <f t="shared" si="17"/>
        <v>0</v>
      </c>
      <c r="D291" s="91">
        <f t="shared" si="18"/>
        <v>0</v>
      </c>
      <c r="E291" s="92">
        <f t="shared" si="19"/>
        <v>0</v>
      </c>
      <c r="F291" s="91"/>
    </row>
    <row r="292" spans="1:6" x14ac:dyDescent="0.2">
      <c r="A292" s="90">
        <v>286</v>
      </c>
      <c r="B292" s="91">
        <f t="shared" si="16"/>
        <v>0</v>
      </c>
      <c r="C292" s="92">
        <f t="shared" si="17"/>
        <v>0</v>
      </c>
      <c r="D292" s="91">
        <f t="shared" si="18"/>
        <v>0</v>
      </c>
      <c r="E292" s="92">
        <f t="shared" si="19"/>
        <v>0</v>
      </c>
      <c r="F292" s="91"/>
    </row>
    <row r="293" spans="1:6" x14ac:dyDescent="0.2">
      <c r="A293" s="90">
        <v>287</v>
      </c>
      <c r="B293" s="91">
        <f t="shared" si="16"/>
        <v>0</v>
      </c>
      <c r="C293" s="92">
        <f t="shared" si="17"/>
        <v>0</v>
      </c>
      <c r="D293" s="91">
        <f t="shared" si="18"/>
        <v>0</v>
      </c>
      <c r="E293" s="92">
        <f t="shared" si="19"/>
        <v>0</v>
      </c>
      <c r="F293" s="91"/>
    </row>
    <row r="294" spans="1:6" x14ac:dyDescent="0.2">
      <c r="A294" s="90">
        <v>288</v>
      </c>
      <c r="B294" s="91">
        <f t="shared" si="16"/>
        <v>0</v>
      </c>
      <c r="C294" s="92">
        <f t="shared" si="17"/>
        <v>0</v>
      </c>
      <c r="D294" s="91">
        <f t="shared" si="18"/>
        <v>0</v>
      </c>
      <c r="E294" s="92">
        <f t="shared" si="19"/>
        <v>0</v>
      </c>
      <c r="F294" s="91"/>
    </row>
    <row r="295" spans="1:6" x14ac:dyDescent="0.2">
      <c r="A295" s="90">
        <v>289</v>
      </c>
      <c r="B295" s="91">
        <f t="shared" si="16"/>
        <v>0</v>
      </c>
      <c r="C295" s="92">
        <f t="shared" si="17"/>
        <v>0</v>
      </c>
      <c r="D295" s="91">
        <f t="shared" si="18"/>
        <v>0</v>
      </c>
      <c r="E295" s="92">
        <f t="shared" si="19"/>
        <v>0</v>
      </c>
      <c r="F295" s="91"/>
    </row>
    <row r="296" spans="1:6" x14ac:dyDescent="0.2">
      <c r="A296" s="90">
        <v>290</v>
      </c>
      <c r="B296" s="91">
        <f t="shared" si="16"/>
        <v>0</v>
      </c>
      <c r="C296" s="92">
        <f t="shared" si="17"/>
        <v>0</v>
      </c>
      <c r="D296" s="91">
        <f t="shared" si="18"/>
        <v>0</v>
      </c>
      <c r="E296" s="92">
        <f t="shared" si="19"/>
        <v>0</v>
      </c>
      <c r="F296" s="91"/>
    </row>
    <row r="297" spans="1:6" x14ac:dyDescent="0.2">
      <c r="A297" s="90">
        <v>291</v>
      </c>
      <c r="B297" s="91">
        <f t="shared" si="16"/>
        <v>0</v>
      </c>
      <c r="C297" s="92">
        <f t="shared" si="17"/>
        <v>0</v>
      </c>
      <c r="D297" s="91">
        <f t="shared" si="18"/>
        <v>0</v>
      </c>
      <c r="E297" s="92">
        <f t="shared" si="19"/>
        <v>0</v>
      </c>
      <c r="F297" s="91"/>
    </row>
    <row r="298" spans="1:6" x14ac:dyDescent="0.2">
      <c r="A298" s="90">
        <v>292</v>
      </c>
      <c r="B298" s="91">
        <f t="shared" si="16"/>
        <v>0</v>
      </c>
      <c r="C298" s="92">
        <f t="shared" si="17"/>
        <v>0</v>
      </c>
      <c r="D298" s="91">
        <f t="shared" si="18"/>
        <v>0</v>
      </c>
      <c r="E298" s="92">
        <f t="shared" si="19"/>
        <v>0</v>
      </c>
      <c r="F298" s="91"/>
    </row>
    <row r="299" spans="1:6" x14ac:dyDescent="0.2">
      <c r="A299" s="90">
        <v>293</v>
      </c>
      <c r="B299" s="91">
        <f t="shared" si="16"/>
        <v>0</v>
      </c>
      <c r="C299" s="92">
        <f t="shared" si="17"/>
        <v>0</v>
      </c>
      <c r="D299" s="91">
        <f t="shared" si="18"/>
        <v>0</v>
      </c>
      <c r="E299" s="92">
        <f t="shared" si="19"/>
        <v>0</v>
      </c>
      <c r="F299" s="91"/>
    </row>
    <row r="300" spans="1:6" x14ac:dyDescent="0.2">
      <c r="A300" s="90">
        <v>294</v>
      </c>
      <c r="B300" s="91">
        <f t="shared" si="16"/>
        <v>0</v>
      </c>
      <c r="C300" s="92">
        <f t="shared" si="17"/>
        <v>0</v>
      </c>
      <c r="D300" s="91">
        <f t="shared" si="18"/>
        <v>0</v>
      </c>
      <c r="E300" s="92">
        <f t="shared" si="19"/>
        <v>0</v>
      </c>
      <c r="F300" s="91"/>
    </row>
    <row r="301" spans="1:6" x14ac:dyDescent="0.2">
      <c r="A301" s="90">
        <v>295</v>
      </c>
      <c r="B301" s="91">
        <f t="shared" si="16"/>
        <v>0</v>
      </c>
      <c r="C301" s="92">
        <f t="shared" si="17"/>
        <v>0</v>
      </c>
      <c r="D301" s="91">
        <f t="shared" si="18"/>
        <v>0</v>
      </c>
      <c r="E301" s="92">
        <f t="shared" si="19"/>
        <v>0</v>
      </c>
      <c r="F301" s="91"/>
    </row>
    <row r="302" spans="1:6" x14ac:dyDescent="0.2">
      <c r="A302" s="90">
        <v>296</v>
      </c>
      <c r="B302" s="91">
        <f t="shared" si="16"/>
        <v>0</v>
      </c>
      <c r="C302" s="92">
        <f t="shared" si="17"/>
        <v>0</v>
      </c>
      <c r="D302" s="91">
        <f t="shared" si="18"/>
        <v>0</v>
      </c>
      <c r="E302" s="92">
        <f t="shared" si="19"/>
        <v>0</v>
      </c>
      <c r="F302" s="91"/>
    </row>
    <row r="303" spans="1:6" x14ac:dyDescent="0.2">
      <c r="A303" s="90">
        <v>297</v>
      </c>
      <c r="B303" s="91">
        <f t="shared" si="16"/>
        <v>0</v>
      </c>
      <c r="C303" s="92">
        <f t="shared" si="17"/>
        <v>0</v>
      </c>
      <c r="D303" s="91">
        <f t="shared" si="18"/>
        <v>0</v>
      </c>
      <c r="E303" s="92">
        <f t="shared" si="19"/>
        <v>0</v>
      </c>
      <c r="F303" s="91"/>
    </row>
    <row r="304" spans="1:6" x14ac:dyDescent="0.2">
      <c r="A304" s="90">
        <v>298</v>
      </c>
      <c r="B304" s="91">
        <f t="shared" si="16"/>
        <v>0</v>
      </c>
      <c r="C304" s="92">
        <f t="shared" si="17"/>
        <v>0</v>
      </c>
      <c r="D304" s="91">
        <f t="shared" si="18"/>
        <v>0</v>
      </c>
      <c r="E304" s="92">
        <f t="shared" si="19"/>
        <v>0</v>
      </c>
      <c r="F304" s="91"/>
    </row>
    <row r="305" spans="1:6" x14ac:dyDescent="0.2">
      <c r="A305" s="90">
        <v>299</v>
      </c>
      <c r="B305" s="91">
        <f t="shared" si="16"/>
        <v>0</v>
      </c>
      <c r="C305" s="92">
        <f t="shared" si="17"/>
        <v>0</v>
      </c>
      <c r="D305" s="91">
        <f t="shared" si="18"/>
        <v>0</v>
      </c>
      <c r="E305" s="92">
        <f t="shared" si="19"/>
        <v>0</v>
      </c>
      <c r="F305" s="91"/>
    </row>
    <row r="306" spans="1:6" x14ac:dyDescent="0.2">
      <c r="A306" s="90">
        <v>300</v>
      </c>
      <c r="B306" s="91">
        <f t="shared" si="16"/>
        <v>0</v>
      </c>
      <c r="C306" s="92">
        <f t="shared" si="17"/>
        <v>0</v>
      </c>
      <c r="D306" s="91">
        <f t="shared" si="18"/>
        <v>0</v>
      </c>
      <c r="E306" s="92">
        <f t="shared" si="19"/>
        <v>0</v>
      </c>
      <c r="F306" s="91"/>
    </row>
    <row r="307" spans="1:6" x14ac:dyDescent="0.2">
      <c r="A307" s="90">
        <v>301</v>
      </c>
      <c r="B307" s="91">
        <f t="shared" si="16"/>
        <v>0</v>
      </c>
      <c r="C307" s="92">
        <f t="shared" si="17"/>
        <v>0</v>
      </c>
      <c r="D307" s="91">
        <f t="shared" si="18"/>
        <v>0</v>
      </c>
      <c r="E307" s="92">
        <f t="shared" si="19"/>
        <v>0</v>
      </c>
      <c r="F307" s="91"/>
    </row>
    <row r="308" spans="1:6" x14ac:dyDescent="0.2">
      <c r="A308" s="90">
        <v>302</v>
      </c>
      <c r="B308" s="91">
        <f t="shared" si="16"/>
        <v>0</v>
      </c>
      <c r="C308" s="92">
        <f t="shared" si="17"/>
        <v>0</v>
      </c>
      <c r="D308" s="91">
        <f t="shared" si="18"/>
        <v>0</v>
      </c>
      <c r="E308" s="92">
        <f t="shared" si="19"/>
        <v>0</v>
      </c>
      <c r="F308" s="91"/>
    </row>
    <row r="309" spans="1:6" x14ac:dyDescent="0.2">
      <c r="A309" s="90">
        <v>303</v>
      </c>
      <c r="B309" s="91">
        <f t="shared" si="16"/>
        <v>0</v>
      </c>
      <c r="C309" s="92">
        <f t="shared" si="17"/>
        <v>0</v>
      </c>
      <c r="D309" s="91">
        <f t="shared" si="18"/>
        <v>0</v>
      </c>
      <c r="E309" s="92">
        <f t="shared" si="19"/>
        <v>0</v>
      </c>
      <c r="F309" s="91"/>
    </row>
    <row r="310" spans="1:6" x14ac:dyDescent="0.2">
      <c r="A310" s="90">
        <v>304</v>
      </c>
      <c r="B310" s="91">
        <f t="shared" si="16"/>
        <v>0</v>
      </c>
      <c r="C310" s="92">
        <f t="shared" si="17"/>
        <v>0</v>
      </c>
      <c r="D310" s="91">
        <f t="shared" si="18"/>
        <v>0</v>
      </c>
      <c r="E310" s="92">
        <f t="shared" si="19"/>
        <v>0</v>
      </c>
      <c r="F310" s="91"/>
    </row>
    <row r="311" spans="1:6" x14ac:dyDescent="0.2">
      <c r="A311" s="90">
        <v>305</v>
      </c>
      <c r="B311" s="91">
        <f t="shared" si="16"/>
        <v>0</v>
      </c>
      <c r="C311" s="92">
        <f t="shared" si="17"/>
        <v>0</v>
      </c>
      <c r="D311" s="91">
        <f t="shared" si="18"/>
        <v>0</v>
      </c>
      <c r="E311" s="92">
        <f t="shared" si="19"/>
        <v>0</v>
      </c>
      <c r="F311" s="91"/>
    </row>
    <row r="312" spans="1:6" x14ac:dyDescent="0.2">
      <c r="A312" s="90">
        <v>306</v>
      </c>
      <c r="B312" s="91">
        <f t="shared" si="16"/>
        <v>0</v>
      </c>
      <c r="C312" s="92">
        <f t="shared" si="17"/>
        <v>0</v>
      </c>
      <c r="D312" s="91">
        <f t="shared" si="18"/>
        <v>0</v>
      </c>
      <c r="E312" s="92">
        <f t="shared" si="19"/>
        <v>0</v>
      </c>
      <c r="F312" s="91"/>
    </row>
    <row r="313" spans="1:6" x14ac:dyDescent="0.2">
      <c r="A313" s="90">
        <v>307</v>
      </c>
      <c r="B313" s="91">
        <f t="shared" si="16"/>
        <v>0</v>
      </c>
      <c r="C313" s="92">
        <f t="shared" si="17"/>
        <v>0</v>
      </c>
      <c r="D313" s="91">
        <f t="shared" si="18"/>
        <v>0</v>
      </c>
      <c r="E313" s="92">
        <f t="shared" si="19"/>
        <v>0</v>
      </c>
      <c r="F313" s="91"/>
    </row>
    <row r="314" spans="1:6" x14ac:dyDescent="0.2">
      <c r="A314" s="90">
        <v>308</v>
      </c>
      <c r="B314" s="91">
        <f t="shared" si="16"/>
        <v>0</v>
      </c>
      <c r="C314" s="92">
        <f t="shared" si="17"/>
        <v>0</v>
      </c>
      <c r="D314" s="91">
        <f t="shared" si="18"/>
        <v>0</v>
      </c>
      <c r="E314" s="92">
        <f t="shared" si="19"/>
        <v>0</v>
      </c>
      <c r="F314" s="91"/>
    </row>
    <row r="315" spans="1:6" x14ac:dyDescent="0.2">
      <c r="A315" s="90">
        <v>309</v>
      </c>
      <c r="B315" s="91">
        <f t="shared" si="16"/>
        <v>0</v>
      </c>
      <c r="C315" s="92">
        <f t="shared" si="17"/>
        <v>0</v>
      </c>
      <c r="D315" s="91">
        <f t="shared" si="18"/>
        <v>0</v>
      </c>
      <c r="E315" s="92">
        <f t="shared" si="19"/>
        <v>0</v>
      </c>
      <c r="F315" s="91"/>
    </row>
    <row r="316" spans="1:6" x14ac:dyDescent="0.2">
      <c r="A316" s="90">
        <v>310</v>
      </c>
      <c r="B316" s="91">
        <f t="shared" si="16"/>
        <v>0</v>
      </c>
      <c r="C316" s="92">
        <f t="shared" si="17"/>
        <v>0</v>
      </c>
      <c r="D316" s="91">
        <f t="shared" si="18"/>
        <v>0</v>
      </c>
      <c r="E316" s="92">
        <f t="shared" si="19"/>
        <v>0</v>
      </c>
      <c r="F316" s="91"/>
    </row>
    <row r="317" spans="1:6" x14ac:dyDescent="0.2">
      <c r="A317" s="90">
        <v>311</v>
      </c>
      <c r="B317" s="91">
        <f t="shared" si="16"/>
        <v>0</v>
      </c>
      <c r="C317" s="92">
        <f t="shared" si="17"/>
        <v>0</v>
      </c>
      <c r="D317" s="91">
        <f t="shared" si="18"/>
        <v>0</v>
      </c>
      <c r="E317" s="92">
        <f t="shared" si="19"/>
        <v>0</v>
      </c>
      <c r="F317" s="91"/>
    </row>
    <row r="318" spans="1:6" x14ac:dyDescent="0.2">
      <c r="A318" s="90">
        <v>312</v>
      </c>
      <c r="B318" s="91">
        <f t="shared" si="16"/>
        <v>0</v>
      </c>
      <c r="C318" s="92">
        <f t="shared" si="17"/>
        <v>0</v>
      </c>
      <c r="D318" s="91">
        <f t="shared" si="18"/>
        <v>0</v>
      </c>
      <c r="E318" s="92">
        <f t="shared" si="19"/>
        <v>0</v>
      </c>
      <c r="F318" s="91"/>
    </row>
    <row r="319" spans="1:6" x14ac:dyDescent="0.2">
      <c r="A319" s="90">
        <v>313</v>
      </c>
      <c r="B319" s="91">
        <f t="shared" si="16"/>
        <v>0</v>
      </c>
      <c r="C319" s="92">
        <f t="shared" si="17"/>
        <v>0</v>
      </c>
      <c r="D319" s="91">
        <f t="shared" si="18"/>
        <v>0</v>
      </c>
      <c r="E319" s="92">
        <f t="shared" si="19"/>
        <v>0</v>
      </c>
      <c r="F319" s="91"/>
    </row>
    <row r="320" spans="1:6" x14ac:dyDescent="0.2">
      <c r="A320" s="90">
        <v>314</v>
      </c>
      <c r="B320" s="91">
        <f t="shared" si="16"/>
        <v>0</v>
      </c>
      <c r="C320" s="92">
        <f t="shared" si="17"/>
        <v>0</v>
      </c>
      <c r="D320" s="91">
        <f t="shared" si="18"/>
        <v>0</v>
      </c>
      <c r="E320" s="92">
        <f t="shared" si="19"/>
        <v>0</v>
      </c>
      <c r="F320" s="91"/>
    </row>
    <row r="321" spans="1:6" x14ac:dyDescent="0.2">
      <c r="A321" s="90">
        <v>315</v>
      </c>
      <c r="B321" s="91">
        <f t="shared" si="16"/>
        <v>0</v>
      </c>
      <c r="C321" s="92">
        <f t="shared" si="17"/>
        <v>0</v>
      </c>
      <c r="D321" s="91">
        <f t="shared" si="18"/>
        <v>0</v>
      </c>
      <c r="E321" s="92">
        <f t="shared" si="19"/>
        <v>0</v>
      </c>
      <c r="F321" s="91"/>
    </row>
    <row r="322" spans="1:6" x14ac:dyDescent="0.2">
      <c r="A322" s="90">
        <v>316</v>
      </c>
      <c r="B322" s="91">
        <f t="shared" si="16"/>
        <v>0</v>
      </c>
      <c r="C322" s="92">
        <f t="shared" si="17"/>
        <v>0</v>
      </c>
      <c r="D322" s="91">
        <f t="shared" si="18"/>
        <v>0</v>
      </c>
      <c r="E322" s="92">
        <f t="shared" si="19"/>
        <v>0</v>
      </c>
      <c r="F322" s="91"/>
    </row>
    <row r="323" spans="1:6" x14ac:dyDescent="0.2">
      <c r="A323" s="90">
        <v>317</v>
      </c>
      <c r="B323" s="91">
        <f t="shared" si="16"/>
        <v>0</v>
      </c>
      <c r="C323" s="92">
        <f t="shared" si="17"/>
        <v>0</v>
      </c>
      <c r="D323" s="91">
        <f t="shared" si="18"/>
        <v>0</v>
      </c>
      <c r="E323" s="92">
        <f t="shared" si="19"/>
        <v>0</v>
      </c>
      <c r="F323" s="91"/>
    </row>
    <row r="324" spans="1:6" x14ac:dyDescent="0.2">
      <c r="A324" s="90">
        <v>318</v>
      </c>
      <c r="B324" s="91">
        <f t="shared" si="16"/>
        <v>0</v>
      </c>
      <c r="C324" s="92">
        <f t="shared" si="17"/>
        <v>0</v>
      </c>
      <c r="D324" s="91">
        <f t="shared" si="18"/>
        <v>0</v>
      </c>
      <c r="E324" s="92">
        <f t="shared" si="19"/>
        <v>0</v>
      </c>
      <c r="F324" s="91"/>
    </row>
    <row r="325" spans="1:6" x14ac:dyDescent="0.2">
      <c r="A325" s="90">
        <v>319</v>
      </c>
      <c r="B325" s="91">
        <f t="shared" si="16"/>
        <v>0</v>
      </c>
      <c r="C325" s="92">
        <f t="shared" si="17"/>
        <v>0</v>
      </c>
      <c r="D325" s="91">
        <f t="shared" si="18"/>
        <v>0</v>
      </c>
      <c r="E325" s="92">
        <f t="shared" si="19"/>
        <v>0</v>
      </c>
      <c r="F325" s="91"/>
    </row>
    <row r="326" spans="1:6" x14ac:dyDescent="0.2">
      <c r="A326" s="90">
        <v>320</v>
      </c>
      <c r="B326" s="91">
        <f t="shared" si="16"/>
        <v>0</v>
      </c>
      <c r="C326" s="92">
        <f t="shared" si="17"/>
        <v>0</v>
      </c>
      <c r="D326" s="91">
        <f t="shared" si="18"/>
        <v>0</v>
      </c>
      <c r="E326" s="92">
        <f t="shared" si="19"/>
        <v>0</v>
      </c>
      <c r="F326" s="91"/>
    </row>
    <row r="327" spans="1:6" x14ac:dyDescent="0.2">
      <c r="A327" s="90">
        <v>321</v>
      </c>
      <c r="B327" s="91">
        <f t="shared" ref="B327:B346" si="20">IF(E326&lt;-PMT(D$2,C$2,E$6),E326*(1+D$2),-PMT(D$2,C$2,E$6))</f>
        <v>0</v>
      </c>
      <c r="C327" s="92">
        <f t="shared" si="17"/>
        <v>0</v>
      </c>
      <c r="D327" s="91">
        <f t="shared" si="18"/>
        <v>0</v>
      </c>
      <c r="E327" s="92">
        <f t="shared" si="19"/>
        <v>0</v>
      </c>
      <c r="F327" s="91"/>
    </row>
    <row r="328" spans="1:6" x14ac:dyDescent="0.2">
      <c r="A328" s="90">
        <v>322</v>
      </c>
      <c r="B328" s="91">
        <f t="shared" si="20"/>
        <v>0</v>
      </c>
      <c r="C328" s="92">
        <f t="shared" ref="C328:C366" si="21">E327*D$2</f>
        <v>0</v>
      </c>
      <c r="D328" s="91">
        <f t="shared" ref="D328:D366" si="22">B328-C328+F328</f>
        <v>0</v>
      </c>
      <c r="E328" s="92">
        <f t="shared" ref="E328:E366" si="23">E327-D328</f>
        <v>0</v>
      </c>
      <c r="F328" s="91"/>
    </row>
    <row r="329" spans="1:6" x14ac:dyDescent="0.2">
      <c r="A329" s="90">
        <v>323</v>
      </c>
      <c r="B329" s="91">
        <f t="shared" si="20"/>
        <v>0</v>
      </c>
      <c r="C329" s="92">
        <f t="shared" si="21"/>
        <v>0</v>
      </c>
      <c r="D329" s="91">
        <f t="shared" si="22"/>
        <v>0</v>
      </c>
      <c r="E329" s="92">
        <f t="shared" si="23"/>
        <v>0</v>
      </c>
      <c r="F329" s="91"/>
    </row>
    <row r="330" spans="1:6" x14ac:dyDescent="0.2">
      <c r="A330" s="90">
        <v>324</v>
      </c>
      <c r="B330" s="91">
        <f t="shared" si="20"/>
        <v>0</v>
      </c>
      <c r="C330" s="92">
        <f t="shared" si="21"/>
        <v>0</v>
      </c>
      <c r="D330" s="91">
        <f t="shared" si="22"/>
        <v>0</v>
      </c>
      <c r="E330" s="92">
        <f t="shared" si="23"/>
        <v>0</v>
      </c>
      <c r="F330" s="91"/>
    </row>
    <row r="331" spans="1:6" x14ac:dyDescent="0.2">
      <c r="A331" s="90">
        <v>325</v>
      </c>
      <c r="B331" s="91">
        <f t="shared" si="20"/>
        <v>0</v>
      </c>
      <c r="C331" s="92">
        <f t="shared" si="21"/>
        <v>0</v>
      </c>
      <c r="D331" s="91">
        <f t="shared" si="22"/>
        <v>0</v>
      </c>
      <c r="E331" s="92">
        <f t="shared" si="23"/>
        <v>0</v>
      </c>
      <c r="F331" s="91"/>
    </row>
    <row r="332" spans="1:6" x14ac:dyDescent="0.2">
      <c r="A332" s="90">
        <v>326</v>
      </c>
      <c r="B332" s="91">
        <f t="shared" si="20"/>
        <v>0</v>
      </c>
      <c r="C332" s="92">
        <f t="shared" si="21"/>
        <v>0</v>
      </c>
      <c r="D332" s="91">
        <f t="shared" si="22"/>
        <v>0</v>
      </c>
      <c r="E332" s="92">
        <f t="shared" si="23"/>
        <v>0</v>
      </c>
      <c r="F332" s="91"/>
    </row>
    <row r="333" spans="1:6" x14ac:dyDescent="0.2">
      <c r="A333" s="90">
        <v>327</v>
      </c>
      <c r="B333" s="91">
        <f t="shared" si="20"/>
        <v>0</v>
      </c>
      <c r="C333" s="92">
        <f t="shared" si="21"/>
        <v>0</v>
      </c>
      <c r="D333" s="91">
        <f t="shared" si="22"/>
        <v>0</v>
      </c>
      <c r="E333" s="92">
        <f t="shared" si="23"/>
        <v>0</v>
      </c>
      <c r="F333" s="91"/>
    </row>
    <row r="334" spans="1:6" x14ac:dyDescent="0.2">
      <c r="A334" s="90">
        <v>328</v>
      </c>
      <c r="B334" s="91">
        <f t="shared" si="20"/>
        <v>0</v>
      </c>
      <c r="C334" s="92">
        <f t="shared" si="21"/>
        <v>0</v>
      </c>
      <c r="D334" s="91">
        <f t="shared" si="22"/>
        <v>0</v>
      </c>
      <c r="E334" s="92">
        <f t="shared" si="23"/>
        <v>0</v>
      </c>
      <c r="F334" s="91"/>
    </row>
    <row r="335" spans="1:6" x14ac:dyDescent="0.2">
      <c r="A335" s="90">
        <v>329</v>
      </c>
      <c r="B335" s="91">
        <f t="shared" si="20"/>
        <v>0</v>
      </c>
      <c r="C335" s="92">
        <f t="shared" si="21"/>
        <v>0</v>
      </c>
      <c r="D335" s="91">
        <f t="shared" si="22"/>
        <v>0</v>
      </c>
      <c r="E335" s="92">
        <f t="shared" si="23"/>
        <v>0</v>
      </c>
      <c r="F335" s="91"/>
    </row>
    <row r="336" spans="1:6" x14ac:dyDescent="0.2">
      <c r="A336" s="90">
        <v>330</v>
      </c>
      <c r="B336" s="91">
        <f t="shared" si="20"/>
        <v>0</v>
      </c>
      <c r="C336" s="92">
        <f t="shared" si="21"/>
        <v>0</v>
      </c>
      <c r="D336" s="91">
        <f t="shared" si="22"/>
        <v>0</v>
      </c>
      <c r="E336" s="92">
        <f t="shared" si="23"/>
        <v>0</v>
      </c>
      <c r="F336" s="91"/>
    </row>
    <row r="337" spans="1:6" x14ac:dyDescent="0.2">
      <c r="A337" s="90">
        <v>331</v>
      </c>
      <c r="B337" s="91">
        <f t="shared" si="20"/>
        <v>0</v>
      </c>
      <c r="C337" s="92">
        <f t="shared" si="21"/>
        <v>0</v>
      </c>
      <c r="D337" s="91">
        <f t="shared" si="22"/>
        <v>0</v>
      </c>
      <c r="E337" s="92">
        <f t="shared" si="23"/>
        <v>0</v>
      </c>
      <c r="F337" s="91"/>
    </row>
    <row r="338" spans="1:6" x14ac:dyDescent="0.2">
      <c r="A338" s="90">
        <v>332</v>
      </c>
      <c r="B338" s="91">
        <f t="shared" si="20"/>
        <v>0</v>
      </c>
      <c r="C338" s="92">
        <f t="shared" si="21"/>
        <v>0</v>
      </c>
      <c r="D338" s="91">
        <f t="shared" si="22"/>
        <v>0</v>
      </c>
      <c r="E338" s="92">
        <f t="shared" si="23"/>
        <v>0</v>
      </c>
      <c r="F338" s="91"/>
    </row>
    <row r="339" spans="1:6" x14ac:dyDescent="0.2">
      <c r="A339" s="90">
        <v>333</v>
      </c>
      <c r="B339" s="91">
        <f t="shared" si="20"/>
        <v>0</v>
      </c>
      <c r="C339" s="92">
        <f t="shared" si="21"/>
        <v>0</v>
      </c>
      <c r="D339" s="91">
        <f t="shared" si="22"/>
        <v>0</v>
      </c>
      <c r="E339" s="92">
        <f t="shared" si="23"/>
        <v>0</v>
      </c>
      <c r="F339" s="91"/>
    </row>
    <row r="340" spans="1:6" x14ac:dyDescent="0.2">
      <c r="A340" s="90">
        <v>334</v>
      </c>
      <c r="B340" s="91">
        <f t="shared" si="20"/>
        <v>0</v>
      </c>
      <c r="C340" s="92">
        <f t="shared" si="21"/>
        <v>0</v>
      </c>
      <c r="D340" s="91">
        <f t="shared" si="22"/>
        <v>0</v>
      </c>
      <c r="E340" s="92">
        <f t="shared" si="23"/>
        <v>0</v>
      </c>
      <c r="F340" s="91"/>
    </row>
    <row r="341" spans="1:6" x14ac:dyDescent="0.2">
      <c r="A341" s="90">
        <v>335</v>
      </c>
      <c r="B341" s="91">
        <f t="shared" si="20"/>
        <v>0</v>
      </c>
      <c r="C341" s="92">
        <f t="shared" si="21"/>
        <v>0</v>
      </c>
      <c r="D341" s="91">
        <f t="shared" si="22"/>
        <v>0</v>
      </c>
      <c r="E341" s="92">
        <f t="shared" si="23"/>
        <v>0</v>
      </c>
      <c r="F341" s="91"/>
    </row>
    <row r="342" spans="1:6" x14ac:dyDescent="0.2">
      <c r="A342" s="90">
        <v>336</v>
      </c>
      <c r="B342" s="91">
        <f t="shared" si="20"/>
        <v>0</v>
      </c>
      <c r="C342" s="92">
        <f t="shared" si="21"/>
        <v>0</v>
      </c>
      <c r="D342" s="91">
        <f t="shared" si="22"/>
        <v>0</v>
      </c>
      <c r="E342" s="92">
        <f t="shared" si="23"/>
        <v>0</v>
      </c>
      <c r="F342" s="91"/>
    </row>
    <row r="343" spans="1:6" x14ac:dyDescent="0.2">
      <c r="A343" s="90">
        <v>337</v>
      </c>
      <c r="B343" s="91">
        <f t="shared" si="20"/>
        <v>0</v>
      </c>
      <c r="C343" s="92">
        <f t="shared" si="21"/>
        <v>0</v>
      </c>
      <c r="D343" s="91">
        <f t="shared" si="22"/>
        <v>0</v>
      </c>
      <c r="E343" s="92">
        <f t="shared" si="23"/>
        <v>0</v>
      </c>
      <c r="F343" s="91"/>
    </row>
    <row r="344" spans="1:6" x14ac:dyDescent="0.2">
      <c r="A344" s="90">
        <v>338</v>
      </c>
      <c r="B344" s="91">
        <f t="shared" si="20"/>
        <v>0</v>
      </c>
      <c r="C344" s="92">
        <f t="shared" si="21"/>
        <v>0</v>
      </c>
      <c r="D344" s="91">
        <f t="shared" si="22"/>
        <v>0</v>
      </c>
      <c r="E344" s="92">
        <f t="shared" si="23"/>
        <v>0</v>
      </c>
      <c r="F344" s="91"/>
    </row>
    <row r="345" spans="1:6" x14ac:dyDescent="0.2">
      <c r="A345" s="90">
        <v>339</v>
      </c>
      <c r="B345" s="91">
        <f t="shared" si="20"/>
        <v>0</v>
      </c>
      <c r="C345" s="92">
        <f t="shared" si="21"/>
        <v>0</v>
      </c>
      <c r="D345" s="91">
        <f t="shared" si="22"/>
        <v>0</v>
      </c>
      <c r="E345" s="92">
        <f t="shared" si="23"/>
        <v>0</v>
      </c>
      <c r="F345" s="91"/>
    </row>
    <row r="346" spans="1:6" x14ac:dyDescent="0.2">
      <c r="A346" s="90">
        <v>340</v>
      </c>
      <c r="B346" s="91">
        <f t="shared" si="20"/>
        <v>0</v>
      </c>
      <c r="C346" s="92">
        <f t="shared" si="21"/>
        <v>0</v>
      </c>
      <c r="D346" s="91">
        <f t="shared" si="22"/>
        <v>0</v>
      </c>
      <c r="E346" s="92">
        <f t="shared" si="23"/>
        <v>0</v>
      </c>
      <c r="F346" s="91"/>
    </row>
    <row r="347" spans="1:6" x14ac:dyDescent="0.2">
      <c r="A347" s="90">
        <v>341</v>
      </c>
      <c r="B347" s="91">
        <f>IF(E346&lt;-PMT(D$2,C$2,E$6),E346*(1+D$2),-PMT(D$2,C$2,E$6))</f>
        <v>0</v>
      </c>
      <c r="C347" s="92">
        <f t="shared" si="21"/>
        <v>0</v>
      </c>
      <c r="D347" s="91">
        <f t="shared" si="22"/>
        <v>0</v>
      </c>
      <c r="E347" s="92">
        <f t="shared" si="23"/>
        <v>0</v>
      </c>
      <c r="F347" s="91"/>
    </row>
    <row r="348" spans="1:6" x14ac:dyDescent="0.2">
      <c r="A348" s="90">
        <v>342</v>
      </c>
      <c r="B348" s="91">
        <f t="shared" ref="B348:B366" si="24">IF(E347&lt;-PMT(D$2,C$2,E$6),E347*(1+D$2),-PMT(D$2,C$2,E$6))</f>
        <v>0</v>
      </c>
      <c r="C348" s="92">
        <f t="shared" si="21"/>
        <v>0</v>
      </c>
      <c r="D348" s="91">
        <f t="shared" si="22"/>
        <v>0</v>
      </c>
      <c r="E348" s="92">
        <f t="shared" si="23"/>
        <v>0</v>
      </c>
      <c r="F348" s="91"/>
    </row>
    <row r="349" spans="1:6" x14ac:dyDescent="0.2">
      <c r="A349" s="90">
        <v>343</v>
      </c>
      <c r="B349" s="91">
        <f t="shared" si="24"/>
        <v>0</v>
      </c>
      <c r="C349" s="92">
        <f t="shared" si="21"/>
        <v>0</v>
      </c>
      <c r="D349" s="91">
        <f t="shared" si="22"/>
        <v>0</v>
      </c>
      <c r="E349" s="92">
        <f t="shared" si="23"/>
        <v>0</v>
      </c>
      <c r="F349" s="91"/>
    </row>
    <row r="350" spans="1:6" x14ac:dyDescent="0.2">
      <c r="A350" s="90">
        <v>344</v>
      </c>
      <c r="B350" s="91">
        <f t="shared" si="24"/>
        <v>0</v>
      </c>
      <c r="C350" s="92">
        <f t="shared" si="21"/>
        <v>0</v>
      </c>
      <c r="D350" s="91">
        <f t="shared" si="22"/>
        <v>0</v>
      </c>
      <c r="E350" s="92">
        <f t="shared" si="23"/>
        <v>0</v>
      </c>
      <c r="F350" s="91"/>
    </row>
    <row r="351" spans="1:6" x14ac:dyDescent="0.2">
      <c r="A351" s="90">
        <v>345</v>
      </c>
      <c r="B351" s="91">
        <f t="shared" si="24"/>
        <v>0</v>
      </c>
      <c r="C351" s="92">
        <f t="shared" si="21"/>
        <v>0</v>
      </c>
      <c r="D351" s="91">
        <f t="shared" si="22"/>
        <v>0</v>
      </c>
      <c r="E351" s="92">
        <f t="shared" si="23"/>
        <v>0</v>
      </c>
      <c r="F351" s="91"/>
    </row>
    <row r="352" spans="1:6" x14ac:dyDescent="0.2">
      <c r="A352" s="90">
        <v>346</v>
      </c>
      <c r="B352" s="91">
        <f t="shared" si="24"/>
        <v>0</v>
      </c>
      <c r="C352" s="92">
        <f t="shared" si="21"/>
        <v>0</v>
      </c>
      <c r="D352" s="91">
        <f t="shared" si="22"/>
        <v>0</v>
      </c>
      <c r="E352" s="92">
        <f t="shared" si="23"/>
        <v>0</v>
      </c>
      <c r="F352" s="91"/>
    </row>
    <row r="353" spans="1:6" x14ac:dyDescent="0.2">
      <c r="A353" s="90">
        <v>347</v>
      </c>
      <c r="B353" s="91">
        <f t="shared" si="24"/>
        <v>0</v>
      </c>
      <c r="C353" s="92">
        <f t="shared" si="21"/>
        <v>0</v>
      </c>
      <c r="D353" s="91">
        <f t="shared" si="22"/>
        <v>0</v>
      </c>
      <c r="E353" s="92">
        <f t="shared" si="23"/>
        <v>0</v>
      </c>
      <c r="F353" s="91"/>
    </row>
    <row r="354" spans="1:6" x14ac:dyDescent="0.2">
      <c r="A354" s="90">
        <v>348</v>
      </c>
      <c r="B354" s="91">
        <f t="shared" si="24"/>
        <v>0</v>
      </c>
      <c r="C354" s="92">
        <f t="shared" si="21"/>
        <v>0</v>
      </c>
      <c r="D354" s="91">
        <f t="shared" si="22"/>
        <v>0</v>
      </c>
      <c r="E354" s="92">
        <f t="shared" si="23"/>
        <v>0</v>
      </c>
      <c r="F354" s="91"/>
    </row>
    <row r="355" spans="1:6" x14ac:dyDescent="0.2">
      <c r="A355" s="90">
        <v>349</v>
      </c>
      <c r="B355" s="91">
        <f t="shared" si="24"/>
        <v>0</v>
      </c>
      <c r="C355" s="92">
        <f t="shared" si="21"/>
        <v>0</v>
      </c>
      <c r="D355" s="91">
        <f t="shared" si="22"/>
        <v>0</v>
      </c>
      <c r="E355" s="92">
        <f t="shared" si="23"/>
        <v>0</v>
      </c>
      <c r="F355" s="91"/>
    </row>
    <row r="356" spans="1:6" x14ac:dyDescent="0.2">
      <c r="A356" s="90">
        <v>350</v>
      </c>
      <c r="B356" s="91">
        <f t="shared" si="24"/>
        <v>0</v>
      </c>
      <c r="C356" s="92">
        <f t="shared" si="21"/>
        <v>0</v>
      </c>
      <c r="D356" s="91">
        <f t="shared" si="22"/>
        <v>0</v>
      </c>
      <c r="E356" s="92">
        <f t="shared" si="23"/>
        <v>0</v>
      </c>
      <c r="F356" s="91"/>
    </row>
    <row r="357" spans="1:6" x14ac:dyDescent="0.2">
      <c r="A357" s="90">
        <v>351</v>
      </c>
      <c r="B357" s="91">
        <f t="shared" si="24"/>
        <v>0</v>
      </c>
      <c r="C357" s="92">
        <f t="shared" si="21"/>
        <v>0</v>
      </c>
      <c r="D357" s="91">
        <f t="shared" si="22"/>
        <v>0</v>
      </c>
      <c r="E357" s="92">
        <f t="shared" si="23"/>
        <v>0</v>
      </c>
      <c r="F357" s="91"/>
    </row>
    <row r="358" spans="1:6" x14ac:dyDescent="0.2">
      <c r="A358" s="90">
        <v>352</v>
      </c>
      <c r="B358" s="91">
        <f t="shared" si="24"/>
        <v>0</v>
      </c>
      <c r="C358" s="92">
        <f t="shared" si="21"/>
        <v>0</v>
      </c>
      <c r="D358" s="91">
        <f t="shared" si="22"/>
        <v>0</v>
      </c>
      <c r="E358" s="92">
        <f t="shared" si="23"/>
        <v>0</v>
      </c>
      <c r="F358" s="91"/>
    </row>
    <row r="359" spans="1:6" x14ac:dyDescent="0.2">
      <c r="A359" s="90">
        <v>353</v>
      </c>
      <c r="B359" s="91">
        <f t="shared" si="24"/>
        <v>0</v>
      </c>
      <c r="C359" s="92">
        <f t="shared" si="21"/>
        <v>0</v>
      </c>
      <c r="D359" s="91">
        <f t="shared" si="22"/>
        <v>0</v>
      </c>
      <c r="E359" s="92">
        <f t="shared" si="23"/>
        <v>0</v>
      </c>
      <c r="F359" s="91"/>
    </row>
    <row r="360" spans="1:6" x14ac:dyDescent="0.2">
      <c r="A360" s="90">
        <v>354</v>
      </c>
      <c r="B360" s="91">
        <f t="shared" si="24"/>
        <v>0</v>
      </c>
      <c r="C360" s="92">
        <f t="shared" si="21"/>
        <v>0</v>
      </c>
      <c r="D360" s="91">
        <f t="shared" si="22"/>
        <v>0</v>
      </c>
      <c r="E360" s="92">
        <f t="shared" si="23"/>
        <v>0</v>
      </c>
      <c r="F360" s="91"/>
    </row>
    <row r="361" spans="1:6" x14ac:dyDescent="0.2">
      <c r="A361" s="90">
        <v>355</v>
      </c>
      <c r="B361" s="91">
        <f t="shared" si="24"/>
        <v>0</v>
      </c>
      <c r="C361" s="92">
        <f t="shared" si="21"/>
        <v>0</v>
      </c>
      <c r="D361" s="91">
        <f t="shared" si="22"/>
        <v>0</v>
      </c>
      <c r="E361" s="92">
        <f t="shared" si="23"/>
        <v>0</v>
      </c>
      <c r="F361" s="91"/>
    </row>
    <row r="362" spans="1:6" x14ac:dyDescent="0.2">
      <c r="A362" s="90">
        <v>356</v>
      </c>
      <c r="B362" s="91">
        <f t="shared" si="24"/>
        <v>0</v>
      </c>
      <c r="C362" s="92">
        <f t="shared" si="21"/>
        <v>0</v>
      </c>
      <c r="D362" s="91">
        <f t="shared" si="22"/>
        <v>0</v>
      </c>
      <c r="E362" s="92">
        <f t="shared" si="23"/>
        <v>0</v>
      </c>
      <c r="F362" s="91"/>
    </row>
    <row r="363" spans="1:6" x14ac:dyDescent="0.2">
      <c r="A363" s="90">
        <v>357</v>
      </c>
      <c r="B363" s="91">
        <f t="shared" si="24"/>
        <v>0</v>
      </c>
      <c r="C363" s="92">
        <f t="shared" si="21"/>
        <v>0</v>
      </c>
      <c r="D363" s="91">
        <f t="shared" si="22"/>
        <v>0</v>
      </c>
      <c r="E363" s="92">
        <f t="shared" si="23"/>
        <v>0</v>
      </c>
      <c r="F363" s="91"/>
    </row>
    <row r="364" spans="1:6" x14ac:dyDescent="0.2">
      <c r="A364" s="90">
        <v>358</v>
      </c>
      <c r="B364" s="91">
        <f t="shared" si="24"/>
        <v>0</v>
      </c>
      <c r="C364" s="92">
        <f t="shared" si="21"/>
        <v>0</v>
      </c>
      <c r="D364" s="91">
        <f t="shared" si="22"/>
        <v>0</v>
      </c>
      <c r="E364" s="92">
        <f t="shared" si="23"/>
        <v>0</v>
      </c>
      <c r="F364" s="91"/>
    </row>
    <row r="365" spans="1:6" x14ac:dyDescent="0.2">
      <c r="A365" s="90">
        <v>359</v>
      </c>
      <c r="B365" s="91">
        <f t="shared" si="24"/>
        <v>0</v>
      </c>
      <c r="C365" s="92">
        <f t="shared" si="21"/>
        <v>0</v>
      </c>
      <c r="D365" s="91">
        <f t="shared" si="22"/>
        <v>0</v>
      </c>
      <c r="E365" s="92">
        <f t="shared" si="23"/>
        <v>0</v>
      </c>
      <c r="F365" s="91"/>
    </row>
    <row r="366" spans="1:6" x14ac:dyDescent="0.2">
      <c r="A366" s="90">
        <v>360</v>
      </c>
      <c r="B366" s="91">
        <f t="shared" si="24"/>
        <v>0</v>
      </c>
      <c r="C366" s="92">
        <f t="shared" si="21"/>
        <v>0</v>
      </c>
      <c r="D366" s="91">
        <f t="shared" si="22"/>
        <v>0</v>
      </c>
      <c r="E366" s="92">
        <f t="shared" si="23"/>
        <v>0</v>
      </c>
      <c r="F366" s="9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Cash Flow</vt:lpstr>
      <vt:lpstr>Bills</vt:lpstr>
      <vt:lpstr>Amortization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2018-04-13T01:42:33Z</dcterms:created>
  <dcterms:modified xsi:type="dcterms:W3CDTF">2019-04-01T20:48:01Z</dcterms:modified>
</cp:coreProperties>
</file>